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66\NEWshare\_backups\share\イズミ指定請求書\NEW指定請求書\"/>
    </mc:Choice>
  </mc:AlternateContent>
  <xr:revisionPtr revIDLastSave="0" documentId="13_ncr:1_{0FDAF1D9-79D7-495B-8FA9-3A6DD29F4B23}" xr6:coauthVersionLast="47" xr6:coauthVersionMax="47" xr10:uidLastSave="{00000000-0000-0000-0000-000000000000}"/>
  <bookViews>
    <workbookView xWindow="-120" yWindow="-120" windowWidth="29040" windowHeight="15840" tabRatio="704" xr2:uid="{00000000-000D-0000-FFFF-FFFF00000000}"/>
  </bookViews>
  <sheets>
    <sheet name="請求書(見本)" sheetId="33" r:id="rId1"/>
    <sheet name="請求書 1(表紙)" sheetId="12" r:id="rId2"/>
    <sheet name="請求書 2" sheetId="26" r:id="rId3"/>
    <sheet name="請求書3" sheetId="29" r:id="rId4"/>
    <sheet name="請求書 4" sheetId="30" r:id="rId5"/>
    <sheet name="請負明細書(請負契約時)" sheetId="34" r:id="rId6"/>
    <sheet name="明細書(常用契約時)" sheetId="4" r:id="rId7"/>
  </sheets>
  <definedNames>
    <definedName name="_xlnm.Print_Area" localSheetId="1">'請求書 1(表紙)'!$A$1:$AM$46</definedName>
    <definedName name="_xlnm.Print_Area" localSheetId="2">'請求書 2'!$A$1:$AM$46</definedName>
    <definedName name="_xlnm.Print_Area" localSheetId="4">'請求書 4'!$A$1:$AM$46</definedName>
    <definedName name="_xlnm.Print_Area" localSheetId="0">'請求書(見本)'!$B$1:$CH$53</definedName>
    <definedName name="_xlnm.Print_Area" localSheetId="3">請求書3!$A$1:$AM$46</definedName>
    <definedName name="_xlnm.Print_Area" localSheetId="5">'請負明細書(請負契約時)'!$A$1:$AM$46</definedName>
    <definedName name="_xlnm.Print_Area" localSheetId="6">'明細書(常用契約時)'!$A$1:$AM$44</definedName>
  </definedNames>
  <calcPr calcId="191029"/>
</workbook>
</file>

<file path=xl/calcChain.xml><?xml version="1.0" encoding="utf-8"?>
<calcChain xmlns="http://schemas.openxmlformats.org/spreadsheetml/2006/main">
  <c r="AE2" i="30" l="1"/>
  <c r="X44" i="34"/>
  <c r="AG33" i="34"/>
  <c r="AG32" i="34"/>
  <c r="X33" i="34"/>
  <c r="X34" i="34"/>
  <c r="X35" i="34"/>
  <c r="X36" i="34"/>
  <c r="X37" i="34"/>
  <c r="X38" i="34"/>
  <c r="X39" i="34"/>
  <c r="X40" i="34"/>
  <c r="X41" i="34"/>
  <c r="X42" i="34"/>
  <c r="X32" i="34"/>
  <c r="L1" i="12"/>
  <c r="F45" i="34" l="1"/>
  <c r="AG44" i="34"/>
  <c r="B44" i="34"/>
  <c r="AG42" i="34"/>
  <c r="B42" i="34"/>
  <c r="AG41" i="34"/>
  <c r="B41" i="34"/>
  <c r="AG40" i="34"/>
  <c r="B40" i="34"/>
  <c r="AG39" i="34"/>
  <c r="B39" i="34"/>
  <c r="AG38" i="34"/>
  <c r="B38" i="34"/>
  <c r="AG37" i="34"/>
  <c r="B37" i="34"/>
  <c r="AG36" i="34"/>
  <c r="B36" i="34"/>
  <c r="AG35" i="34"/>
  <c r="B35" i="34"/>
  <c r="AG34" i="34"/>
  <c r="B34" i="34"/>
  <c r="B33" i="34"/>
  <c r="B32" i="34"/>
  <c r="Z31" i="34"/>
  <c r="X16" i="34"/>
  <c r="X15" i="34"/>
  <c r="X14" i="34"/>
  <c r="AF9" i="4" l="1"/>
  <c r="AE9" i="4"/>
  <c r="AF9" i="34"/>
  <c r="AE9" i="34"/>
  <c r="AE9" i="29"/>
  <c r="AE9" i="30"/>
  <c r="AE9" i="26"/>
  <c r="AD9" i="29"/>
  <c r="AD9" i="30"/>
  <c r="AD9" i="26"/>
  <c r="AD8" i="30"/>
  <c r="AD7" i="30"/>
  <c r="AD6" i="30"/>
  <c r="AD5" i="30"/>
  <c r="AD4" i="30"/>
  <c r="AD8" i="29"/>
  <c r="AD7" i="29"/>
  <c r="AD6" i="29"/>
  <c r="AD5" i="29"/>
  <c r="AD4" i="29"/>
  <c r="F27" i="34"/>
  <c r="B14" i="34"/>
  <c r="B15" i="34" l="1"/>
  <c r="B16" i="34" s="1"/>
  <c r="B17" i="34" s="1"/>
  <c r="B18" i="34" s="1"/>
  <c r="B19" i="34" s="1"/>
  <c r="B20" i="34" s="1"/>
  <c r="B21" i="34" s="1"/>
  <c r="B22" i="34" s="1"/>
  <c r="B23" i="34" s="1"/>
  <c r="B24" i="34" s="1"/>
  <c r="X26" i="34"/>
  <c r="B26" i="34" l="1"/>
  <c r="X17" i="34"/>
  <c r="X18" i="34"/>
  <c r="X19" i="34"/>
  <c r="X20" i="34"/>
  <c r="X21" i="34"/>
  <c r="X22" i="34"/>
  <c r="X23" i="34"/>
  <c r="X24" i="34"/>
  <c r="Z13" i="34"/>
  <c r="AE8" i="34"/>
  <c r="AE7" i="34"/>
  <c r="AE6" i="34"/>
  <c r="AE5" i="34"/>
  <c r="AE4" i="34"/>
  <c r="AG2" i="34"/>
  <c r="AG14" i="34" l="1"/>
  <c r="AG15" i="34" s="1"/>
  <c r="AG16" i="34" s="1"/>
  <c r="AG17" i="34" s="1"/>
  <c r="AG18" i="34" s="1"/>
  <c r="AG19" i="34" s="1"/>
  <c r="AG20" i="34" s="1"/>
  <c r="AG21" i="34" s="1"/>
  <c r="AG22" i="34" s="1"/>
  <c r="AG23" i="34" s="1"/>
  <c r="AG24" i="34" s="1"/>
  <c r="AG26" i="34"/>
  <c r="AD18" i="33" l="1"/>
  <c r="AF33" i="33" l="1"/>
  <c r="AP46" i="33"/>
  <c r="T45" i="33"/>
  <c r="AF44" i="33"/>
  <c r="BO43" i="33"/>
  <c r="BN43" i="33"/>
  <c r="BM43" i="33"/>
  <c r="BL43" i="33"/>
  <c r="BK43" i="33"/>
  <c r="BJ43" i="33"/>
  <c r="BI43" i="33"/>
  <c r="BH43" i="33"/>
  <c r="BG43" i="33"/>
  <c r="AF43" i="33"/>
  <c r="BO42" i="33"/>
  <c r="BN42" i="33"/>
  <c r="BM42" i="33"/>
  <c r="BL42" i="33"/>
  <c r="BK42" i="33"/>
  <c r="BJ42" i="33"/>
  <c r="BI42" i="33"/>
  <c r="BH42" i="33"/>
  <c r="BG42" i="33"/>
  <c r="Z41" i="33"/>
  <c r="BO40" i="33"/>
  <c r="BN40" i="33"/>
  <c r="BM40" i="33"/>
  <c r="BL40" i="33"/>
  <c r="BK40" i="33"/>
  <c r="BJ40" i="33"/>
  <c r="BI40" i="33"/>
  <c r="BH40" i="33"/>
  <c r="BG40" i="33"/>
  <c r="BF40" i="33" s="1"/>
  <c r="AP40" i="33"/>
  <c r="BO39" i="33"/>
  <c r="BN39" i="33"/>
  <c r="BM39" i="33"/>
  <c r="BL39" i="33"/>
  <c r="BK39" i="33"/>
  <c r="BJ39" i="33"/>
  <c r="BI39" i="33"/>
  <c r="BH39" i="33"/>
  <c r="BG39" i="33"/>
  <c r="BF39" i="33" s="1"/>
  <c r="AP39" i="33"/>
  <c r="BO38" i="33"/>
  <c r="BN38" i="33"/>
  <c r="BM38" i="33"/>
  <c r="BL38" i="33"/>
  <c r="BK38" i="33"/>
  <c r="BJ38" i="33"/>
  <c r="BI38" i="33"/>
  <c r="BH38" i="33"/>
  <c r="BG38" i="33"/>
  <c r="BF38" i="33" s="1"/>
  <c r="AP38" i="33"/>
  <c r="BO37" i="33"/>
  <c r="BN37" i="33"/>
  <c r="BM37" i="33"/>
  <c r="BL37" i="33"/>
  <c r="BK37" i="33"/>
  <c r="BJ37" i="33"/>
  <c r="BI37" i="33"/>
  <c r="BH37" i="33"/>
  <c r="BG37" i="33"/>
  <c r="BF37" i="33"/>
  <c r="BF41" i="33" s="1"/>
  <c r="AP37" i="33"/>
  <c r="T35" i="33"/>
  <c r="AF34" i="33"/>
  <c r="BO33" i="33"/>
  <c r="BN33" i="33"/>
  <c r="BM33" i="33"/>
  <c r="BL33" i="33"/>
  <c r="BK33" i="33"/>
  <c r="BJ33" i="33"/>
  <c r="BI33" i="33"/>
  <c r="BH33" i="33"/>
  <c r="BG33" i="33"/>
  <c r="BO32" i="33"/>
  <c r="BN32" i="33"/>
  <c r="BM32" i="33"/>
  <c r="BL32" i="33"/>
  <c r="BK32" i="33"/>
  <c r="BJ32" i="33"/>
  <c r="BI32" i="33"/>
  <c r="BH32" i="33"/>
  <c r="BG32" i="33"/>
  <c r="Z31" i="33"/>
  <c r="BO30" i="33"/>
  <c r="BN30" i="33"/>
  <c r="BM30" i="33"/>
  <c r="BL30" i="33"/>
  <c r="BK30" i="33"/>
  <c r="BJ30" i="33"/>
  <c r="BI30" i="33"/>
  <c r="BH30" i="33"/>
  <c r="BG30" i="33"/>
  <c r="BF30" i="33" s="1"/>
  <c r="BO29" i="33"/>
  <c r="BN29" i="33"/>
  <c r="BM29" i="33"/>
  <c r="BL29" i="33"/>
  <c r="BK29" i="33"/>
  <c r="BJ29" i="33"/>
  <c r="BI29" i="33"/>
  <c r="BH29" i="33"/>
  <c r="BG29" i="33"/>
  <c r="BF29" i="33" s="1"/>
  <c r="BO28" i="33"/>
  <c r="BN28" i="33"/>
  <c r="BM28" i="33"/>
  <c r="BL28" i="33"/>
  <c r="BK28" i="33"/>
  <c r="BJ28" i="33"/>
  <c r="BI28" i="33"/>
  <c r="BH28" i="33"/>
  <c r="BG28" i="33"/>
  <c r="BF28" i="33" s="1"/>
  <c r="BO27" i="33"/>
  <c r="BN27" i="33"/>
  <c r="BM27" i="33"/>
  <c r="BL27" i="33"/>
  <c r="BK27" i="33"/>
  <c r="BJ27" i="33"/>
  <c r="BI27" i="33"/>
  <c r="BH27" i="33"/>
  <c r="BG27" i="33"/>
  <c r="BF27" i="33" s="1"/>
  <c r="BF31" i="33" s="1"/>
  <c r="BK31" i="33" s="1"/>
  <c r="AC2" i="33"/>
  <c r="T44" i="4"/>
  <c r="AE8" i="4"/>
  <c r="Z14" i="4"/>
  <c r="AP46" i="30"/>
  <c r="T45" i="30"/>
  <c r="AF44" i="30"/>
  <c r="BO43" i="30"/>
  <c r="BN43" i="30"/>
  <c r="BM43" i="30"/>
  <c r="BL43" i="30"/>
  <c r="BK43" i="30"/>
  <c r="BJ43" i="30"/>
  <c r="BI43" i="30"/>
  <c r="BH43" i="30"/>
  <c r="BG43" i="30"/>
  <c r="BF43" i="30" s="1"/>
  <c r="AF43" i="30"/>
  <c r="BO42" i="30"/>
  <c r="BN42" i="30"/>
  <c r="BM42" i="30"/>
  <c r="BL42" i="30"/>
  <c r="BK42" i="30"/>
  <c r="BJ42" i="30"/>
  <c r="BI42" i="30"/>
  <c r="BF42" i="30" s="1"/>
  <c r="BF45" i="30" s="1"/>
  <c r="BH42" i="30"/>
  <c r="BG42" i="30"/>
  <c r="Z41" i="30"/>
  <c r="BO40" i="30"/>
  <c r="BN40" i="30"/>
  <c r="BM40" i="30"/>
  <c r="BL40" i="30"/>
  <c r="BK40" i="30"/>
  <c r="BJ40" i="30"/>
  <c r="BI40" i="30"/>
  <c r="BH40" i="30"/>
  <c r="BG40" i="30"/>
  <c r="BF40" i="30"/>
  <c r="AP40" i="30"/>
  <c r="BO39" i="30"/>
  <c r="BN39" i="30"/>
  <c r="BM39" i="30"/>
  <c r="BL39" i="30"/>
  <c r="BK39" i="30"/>
  <c r="BJ39" i="30"/>
  <c r="BI39" i="30"/>
  <c r="BH39" i="30"/>
  <c r="BG39" i="30"/>
  <c r="BF39" i="30"/>
  <c r="AP39" i="30"/>
  <c r="BO38" i="30"/>
  <c r="BN38" i="30"/>
  <c r="BM38" i="30"/>
  <c r="BL38" i="30"/>
  <c r="BK38" i="30"/>
  <c r="BJ38" i="30"/>
  <c r="BI38" i="30"/>
  <c r="BH38" i="30"/>
  <c r="BG38" i="30"/>
  <c r="BF38" i="30"/>
  <c r="AP38" i="30"/>
  <c r="BO37" i="30"/>
  <c r="BN37" i="30"/>
  <c r="BM37" i="30"/>
  <c r="BL37" i="30"/>
  <c r="BK37" i="30"/>
  <c r="BJ37" i="30"/>
  <c r="BI37" i="30"/>
  <c r="BH37" i="30"/>
  <c r="BG37" i="30"/>
  <c r="BF37" i="30" s="1"/>
  <c r="BF41" i="30" s="1"/>
  <c r="AP37" i="30"/>
  <c r="T35" i="30"/>
  <c r="AF34" i="30"/>
  <c r="BO33" i="30"/>
  <c r="BN33" i="30"/>
  <c r="BM33" i="30"/>
  <c r="BL33" i="30"/>
  <c r="BK33" i="30"/>
  <c r="BJ33" i="30"/>
  <c r="BI33" i="30"/>
  <c r="BH33" i="30"/>
  <c r="BG33" i="30"/>
  <c r="BF33" i="30" s="1"/>
  <c r="AF33" i="30"/>
  <c r="BO32" i="30"/>
  <c r="BN32" i="30"/>
  <c r="BM32" i="30"/>
  <c r="BL32" i="30"/>
  <c r="BK32" i="30"/>
  <c r="BJ32" i="30"/>
  <c r="BI32" i="30"/>
  <c r="BH32" i="30"/>
  <c r="BG32" i="30"/>
  <c r="BF32" i="30" s="1"/>
  <c r="BF35" i="30" s="1"/>
  <c r="Z31" i="30"/>
  <c r="Z46" i="30" s="1"/>
  <c r="L10" i="30" s="1"/>
  <c r="BO30" i="30"/>
  <c r="BN30" i="30"/>
  <c r="BM30" i="30"/>
  <c r="BL30" i="30"/>
  <c r="BK30" i="30"/>
  <c r="BJ30" i="30"/>
  <c r="BI30" i="30"/>
  <c r="BH30" i="30"/>
  <c r="BG30" i="30"/>
  <c r="BF30" i="30" s="1"/>
  <c r="AP30" i="30"/>
  <c r="BO29" i="30"/>
  <c r="BN29" i="30"/>
  <c r="BM29" i="30"/>
  <c r="BL29" i="30"/>
  <c r="BK29" i="30"/>
  <c r="BJ29" i="30"/>
  <c r="BI29" i="30"/>
  <c r="BH29" i="30"/>
  <c r="BG29" i="30"/>
  <c r="BF29" i="30"/>
  <c r="AP29" i="30"/>
  <c r="BO28" i="30"/>
  <c r="BN28" i="30"/>
  <c r="BM28" i="30"/>
  <c r="BL28" i="30"/>
  <c r="BK28" i="30"/>
  <c r="BJ28" i="30"/>
  <c r="BI28" i="30"/>
  <c r="BH28" i="30"/>
  <c r="BG28" i="30"/>
  <c r="BF28" i="30"/>
  <c r="AP28" i="30"/>
  <c r="BO27" i="30"/>
  <c r="BN27" i="30"/>
  <c r="BM27" i="30"/>
  <c r="BL27" i="30"/>
  <c r="BK27" i="30"/>
  <c r="BJ27" i="30"/>
  <c r="BI27" i="30"/>
  <c r="BH27" i="30"/>
  <c r="BG27" i="30"/>
  <c r="BF27" i="30" s="1"/>
  <c r="BF31" i="30" s="1"/>
  <c r="AP27" i="30"/>
  <c r="T25" i="30"/>
  <c r="AF24" i="30"/>
  <c r="BO23" i="30"/>
  <c r="BN23" i="30"/>
  <c r="BM23" i="30"/>
  <c r="BL23" i="30"/>
  <c r="BK23" i="30"/>
  <c r="BJ23" i="30"/>
  <c r="BI23" i="30"/>
  <c r="BH23" i="30"/>
  <c r="BG23" i="30"/>
  <c r="BF23" i="30"/>
  <c r="AF23" i="30"/>
  <c r="BO22" i="30"/>
  <c r="BN22" i="30"/>
  <c r="BM22" i="30"/>
  <c r="BL22" i="30"/>
  <c r="BK22" i="30"/>
  <c r="BF22" i="30" s="1"/>
  <c r="BF25" i="30" s="1"/>
  <c r="BJ22" i="30"/>
  <c r="BI22" i="30"/>
  <c r="BH22" i="30"/>
  <c r="BG22" i="30"/>
  <c r="Z21" i="30"/>
  <c r="BO20" i="30"/>
  <c r="BN20" i="30"/>
  <c r="BM20" i="30"/>
  <c r="BL20" i="30"/>
  <c r="BK20" i="30"/>
  <c r="BJ20" i="30"/>
  <c r="BI20" i="30"/>
  <c r="BH20" i="30"/>
  <c r="BG20" i="30"/>
  <c r="BF20" i="30"/>
  <c r="BO19" i="30"/>
  <c r="BN19" i="30"/>
  <c r="BM19" i="30"/>
  <c r="BL19" i="30"/>
  <c r="BK19" i="30"/>
  <c r="BJ19" i="30"/>
  <c r="BI19" i="30"/>
  <c r="BH19" i="30"/>
  <c r="BG19" i="30"/>
  <c r="BF19" i="30"/>
  <c r="BO18" i="30"/>
  <c r="BN18" i="30"/>
  <c r="BM18" i="30"/>
  <c r="BL18" i="30"/>
  <c r="BK18" i="30"/>
  <c r="BJ18" i="30"/>
  <c r="BI18" i="30"/>
  <c r="BH18" i="30"/>
  <c r="BG18" i="30"/>
  <c r="BF18" i="30"/>
  <c r="BO17" i="30"/>
  <c r="BN17" i="30"/>
  <c r="BM17" i="30"/>
  <c r="BL17" i="30"/>
  <c r="BK17" i="30"/>
  <c r="BJ17" i="30"/>
  <c r="BI17" i="30"/>
  <c r="BH17" i="30"/>
  <c r="BG17" i="30"/>
  <c r="BF17" i="30"/>
  <c r="BF21" i="30" s="1"/>
  <c r="AC2" i="30"/>
  <c r="AP46" i="29"/>
  <c r="T45" i="29"/>
  <c r="AF44" i="29"/>
  <c r="BO43" i="29"/>
  <c r="BN43" i="29"/>
  <c r="BM43" i="29"/>
  <c r="BL43" i="29"/>
  <c r="BK43" i="29"/>
  <c r="BJ43" i="29"/>
  <c r="BF43" i="29" s="1"/>
  <c r="BI43" i="29"/>
  <c r="BH43" i="29"/>
  <c r="BG43" i="29"/>
  <c r="AF43" i="29"/>
  <c r="BO42" i="29"/>
  <c r="BN42" i="29"/>
  <c r="BM42" i="29"/>
  <c r="BL42" i="29"/>
  <c r="BK42" i="29"/>
  <c r="BJ42" i="29"/>
  <c r="BI42" i="29"/>
  <c r="BF42" i="29" s="1"/>
  <c r="BF45" i="29" s="1"/>
  <c r="BH42" i="29"/>
  <c r="BG42" i="29"/>
  <c r="Z41" i="29"/>
  <c r="BO40" i="29"/>
  <c r="BN40" i="29"/>
  <c r="BM40" i="29"/>
  <c r="BL40" i="29"/>
  <c r="BK40" i="29"/>
  <c r="BJ40" i="29"/>
  <c r="BI40" i="29"/>
  <c r="BH40" i="29"/>
  <c r="BG40" i="29"/>
  <c r="BF40" i="29"/>
  <c r="AP40" i="29"/>
  <c r="BO39" i="29"/>
  <c r="BN39" i="29"/>
  <c r="BM39" i="29"/>
  <c r="BL39" i="29"/>
  <c r="BK39" i="29"/>
  <c r="BJ39" i="29"/>
  <c r="BI39" i="29"/>
  <c r="BH39" i="29"/>
  <c r="BG39" i="29"/>
  <c r="BF39" i="29"/>
  <c r="AP39" i="29"/>
  <c r="BO38" i="29"/>
  <c r="BN38" i="29"/>
  <c r="BM38" i="29"/>
  <c r="BL38" i="29"/>
  <c r="BK38" i="29"/>
  <c r="BJ38" i="29"/>
  <c r="BI38" i="29"/>
  <c r="BH38" i="29"/>
  <c r="BG38" i="29"/>
  <c r="BF38" i="29"/>
  <c r="AP38" i="29"/>
  <c r="BO37" i="29"/>
  <c r="BN37" i="29"/>
  <c r="BM37" i="29"/>
  <c r="BL37" i="29"/>
  <c r="BK37" i="29"/>
  <c r="BJ37" i="29"/>
  <c r="BI37" i="29"/>
  <c r="BH37" i="29"/>
  <c r="BG37" i="29"/>
  <c r="BF37" i="29" s="1"/>
  <c r="BF41" i="29" s="1"/>
  <c r="AP37" i="29"/>
  <c r="T35" i="29"/>
  <c r="AF34" i="29"/>
  <c r="BO33" i="29"/>
  <c r="BN33" i="29"/>
  <c r="BM33" i="29"/>
  <c r="BL33" i="29"/>
  <c r="BK33" i="29"/>
  <c r="BJ33" i="29"/>
  <c r="BI33" i="29"/>
  <c r="BH33" i="29"/>
  <c r="BG33" i="29"/>
  <c r="BF33" i="29" s="1"/>
  <c r="AF33" i="29"/>
  <c r="BO32" i="29"/>
  <c r="BN32" i="29"/>
  <c r="BM32" i="29"/>
  <c r="BL32" i="29"/>
  <c r="BK32" i="29"/>
  <c r="BJ32" i="29"/>
  <c r="BI32" i="29"/>
  <c r="BH32" i="29"/>
  <c r="BG32" i="29"/>
  <c r="BF32" i="29" s="1"/>
  <c r="BF35" i="29" s="1"/>
  <c r="Z31" i="29"/>
  <c r="Z46" i="29" s="1"/>
  <c r="L10" i="29" s="1"/>
  <c r="BO30" i="29"/>
  <c r="BN30" i="29"/>
  <c r="BM30" i="29"/>
  <c r="BL30" i="29"/>
  <c r="BK30" i="29"/>
  <c r="BJ30" i="29"/>
  <c r="BI30" i="29"/>
  <c r="BH30" i="29"/>
  <c r="BG30" i="29"/>
  <c r="BF30" i="29"/>
  <c r="AP30" i="29"/>
  <c r="BO29" i="29"/>
  <c r="BN29" i="29"/>
  <c r="BM29" i="29"/>
  <c r="BL29" i="29"/>
  <c r="BK29" i="29"/>
  <c r="BJ29" i="29"/>
  <c r="BI29" i="29"/>
  <c r="BH29" i="29"/>
  <c r="BG29" i="29"/>
  <c r="BF29" i="29"/>
  <c r="AP29" i="29"/>
  <c r="BO28" i="29"/>
  <c r="BN28" i="29"/>
  <c r="BM28" i="29"/>
  <c r="BL28" i="29"/>
  <c r="BK28" i="29"/>
  <c r="BJ28" i="29"/>
  <c r="BI28" i="29"/>
  <c r="BH28" i="29"/>
  <c r="BG28" i="29"/>
  <c r="BF28" i="29" s="1"/>
  <c r="AP28" i="29"/>
  <c r="BO27" i="29"/>
  <c r="BN27" i="29"/>
  <c r="BM27" i="29"/>
  <c r="BL27" i="29"/>
  <c r="BK27" i="29"/>
  <c r="BJ27" i="29"/>
  <c r="BI27" i="29"/>
  <c r="BH27" i="29"/>
  <c r="BG27" i="29"/>
  <c r="BF27" i="29" s="1"/>
  <c r="BF31" i="29" s="1"/>
  <c r="AP27" i="29"/>
  <c r="T25" i="29"/>
  <c r="AF24" i="29"/>
  <c r="BO23" i="29"/>
  <c r="BN23" i="29"/>
  <c r="BM23" i="29"/>
  <c r="BL23" i="29"/>
  <c r="BK23" i="29"/>
  <c r="BJ23" i="29"/>
  <c r="BI23" i="29"/>
  <c r="BH23" i="29"/>
  <c r="BG23" i="29"/>
  <c r="BF23" i="29"/>
  <c r="AF23" i="29"/>
  <c r="BO22" i="29"/>
  <c r="BN22" i="29"/>
  <c r="BM22" i="29"/>
  <c r="BL22" i="29"/>
  <c r="BK22" i="29"/>
  <c r="BF22" i="29" s="1"/>
  <c r="BF25" i="29" s="1"/>
  <c r="BJ22" i="29"/>
  <c r="BI22" i="29"/>
  <c r="BH22" i="29"/>
  <c r="BG22" i="29"/>
  <c r="Z21" i="29"/>
  <c r="BO20" i="29"/>
  <c r="BN20" i="29"/>
  <c r="BM20" i="29"/>
  <c r="BL20" i="29"/>
  <c r="BK20" i="29"/>
  <c r="BJ20" i="29"/>
  <c r="BI20" i="29"/>
  <c r="BH20" i="29"/>
  <c r="BG20" i="29"/>
  <c r="BF20" i="29" s="1"/>
  <c r="BO19" i="29"/>
  <c r="BN19" i="29"/>
  <c r="BM19" i="29"/>
  <c r="BL19" i="29"/>
  <c r="BK19" i="29"/>
  <c r="BJ19" i="29"/>
  <c r="BI19" i="29"/>
  <c r="BH19" i="29"/>
  <c r="BG19" i="29"/>
  <c r="BF19" i="29"/>
  <c r="BO18" i="29"/>
  <c r="BN18" i="29"/>
  <c r="BM18" i="29"/>
  <c r="BL18" i="29"/>
  <c r="BK18" i="29"/>
  <c r="BJ18" i="29"/>
  <c r="BI18" i="29"/>
  <c r="BH18" i="29"/>
  <c r="BG18" i="29"/>
  <c r="BF18" i="29"/>
  <c r="BO17" i="29"/>
  <c r="BN17" i="29"/>
  <c r="BM17" i="29"/>
  <c r="BL17" i="29"/>
  <c r="BK17" i="29"/>
  <c r="BJ17" i="29"/>
  <c r="BI17" i="29"/>
  <c r="BH17" i="29"/>
  <c r="BG17" i="29"/>
  <c r="BF17" i="29" s="1"/>
  <c r="BF21" i="29" s="1"/>
  <c r="AE2" i="29"/>
  <c r="AC2" i="29" s="1"/>
  <c r="AE2" i="26"/>
  <c r="AE7" i="4"/>
  <c r="AE6" i="4"/>
  <c r="AE5" i="4"/>
  <c r="AE4" i="4"/>
  <c r="AF44" i="26"/>
  <c r="AF43" i="26"/>
  <c r="BF42" i="33" l="1"/>
  <c r="BF45" i="33" s="1"/>
  <c r="BF32" i="33"/>
  <c r="BF35" i="33" s="1"/>
  <c r="BF43" i="33"/>
  <c r="Z46" i="33"/>
  <c r="J18" i="33" s="1"/>
  <c r="J19" i="33" s="1"/>
  <c r="L10" i="33" s="1"/>
  <c r="BF33" i="33"/>
  <c r="BN35" i="33"/>
  <c r="BH35" i="33"/>
  <c r="BK35" i="33"/>
  <c r="BO35" i="33"/>
  <c r="BM35" i="33"/>
  <c r="BG35" i="33"/>
  <c r="BL35" i="33"/>
  <c r="BJ35" i="33"/>
  <c r="BI35" i="33"/>
  <c r="BJ45" i="33"/>
  <c r="BL45" i="33"/>
  <c r="BO45" i="33"/>
  <c r="BI45" i="33"/>
  <c r="BK45" i="33"/>
  <c r="BN45" i="33"/>
  <c r="BH45" i="33"/>
  <c r="BM45" i="33"/>
  <c r="BG45" i="33"/>
  <c r="BM41" i="33"/>
  <c r="BG41" i="33"/>
  <c r="BN41" i="33"/>
  <c r="BL41" i="33"/>
  <c r="BO41" i="33"/>
  <c r="BK41" i="33"/>
  <c r="BJ41" i="33"/>
  <c r="BI41" i="33"/>
  <c r="BH41" i="33"/>
  <c r="BF46" i="33"/>
  <c r="BL31" i="33"/>
  <c r="BM31" i="33"/>
  <c r="BN31" i="33"/>
  <c r="BI31" i="33"/>
  <c r="BO31" i="33"/>
  <c r="BG31" i="33"/>
  <c r="BH31" i="33"/>
  <c r="BJ31" i="33"/>
  <c r="BL41" i="30"/>
  <c r="BM41" i="30"/>
  <c r="BK41" i="30"/>
  <c r="BJ41" i="30"/>
  <c r="BO41" i="30"/>
  <c r="BI41" i="30"/>
  <c r="BN41" i="30"/>
  <c r="BH41" i="30"/>
  <c r="BG41" i="30"/>
  <c r="BK25" i="30"/>
  <c r="BL25" i="30"/>
  <c r="BJ25" i="30"/>
  <c r="BO25" i="30"/>
  <c r="BI25" i="30"/>
  <c r="BN25" i="30"/>
  <c r="BH25" i="30"/>
  <c r="BM25" i="30"/>
  <c r="BG25" i="30"/>
  <c r="BJ31" i="30"/>
  <c r="BK31" i="30"/>
  <c r="BO31" i="30"/>
  <c r="BI31" i="30"/>
  <c r="BN31" i="30"/>
  <c r="BH31" i="30"/>
  <c r="BM31" i="30"/>
  <c r="BG31" i="30"/>
  <c r="BL31" i="30"/>
  <c r="BM35" i="30"/>
  <c r="BG35" i="30"/>
  <c r="BL35" i="30"/>
  <c r="BK35" i="30"/>
  <c r="BH35" i="30"/>
  <c r="BJ35" i="30"/>
  <c r="BO35" i="30"/>
  <c r="BI35" i="30"/>
  <c r="BN35" i="30"/>
  <c r="BO45" i="30"/>
  <c r="BI45" i="30"/>
  <c r="BN45" i="30"/>
  <c r="BH45" i="30"/>
  <c r="BM45" i="30"/>
  <c r="BG45" i="30"/>
  <c r="BJ45" i="30"/>
  <c r="BL45" i="30"/>
  <c r="BK45" i="30"/>
  <c r="BN21" i="30"/>
  <c r="BH21" i="30"/>
  <c r="BO21" i="30"/>
  <c r="BM21" i="30"/>
  <c r="BG21" i="30"/>
  <c r="BL21" i="30"/>
  <c r="BF46" i="30"/>
  <c r="BK21" i="30"/>
  <c r="BJ21" i="30"/>
  <c r="BI21" i="30"/>
  <c r="BJ31" i="29"/>
  <c r="BO31" i="29"/>
  <c r="BI31" i="29"/>
  <c r="BN31" i="29"/>
  <c r="BH31" i="29"/>
  <c r="BL31" i="29"/>
  <c r="BK31" i="29"/>
  <c r="BM31" i="29"/>
  <c r="BG31" i="29"/>
  <c r="BN21" i="29"/>
  <c r="BH21" i="29"/>
  <c r="BJ21" i="29"/>
  <c r="BI21" i="29"/>
  <c r="BM21" i="29"/>
  <c r="BG21" i="29"/>
  <c r="BO21" i="29"/>
  <c r="BL21" i="29"/>
  <c r="BF46" i="29"/>
  <c r="BK21" i="29"/>
  <c r="BL41" i="29"/>
  <c r="BG41" i="29"/>
  <c r="BK41" i="29"/>
  <c r="BN41" i="29"/>
  <c r="BJ41" i="29"/>
  <c r="BM41" i="29"/>
  <c r="BO41" i="29"/>
  <c r="BI41" i="29"/>
  <c r="BH41" i="29"/>
  <c r="BM35" i="29"/>
  <c r="BG35" i="29"/>
  <c r="BO35" i="29"/>
  <c r="BH35" i="29"/>
  <c r="BL35" i="29"/>
  <c r="BK35" i="29"/>
  <c r="BJ35" i="29"/>
  <c r="BI35" i="29"/>
  <c r="BN35" i="29"/>
  <c r="BK25" i="29"/>
  <c r="BJ25" i="29"/>
  <c r="BG25" i="29"/>
  <c r="BO25" i="29"/>
  <c r="BI25" i="29"/>
  <c r="BM25" i="29"/>
  <c r="BN25" i="29"/>
  <c r="BH25" i="29"/>
  <c r="BL25" i="29"/>
  <c r="BO45" i="29"/>
  <c r="BI45" i="29"/>
  <c r="BN45" i="29"/>
  <c r="BH45" i="29"/>
  <c r="BK45" i="29"/>
  <c r="BM45" i="29"/>
  <c r="BG45" i="29"/>
  <c r="BL45" i="29"/>
  <c r="BJ45" i="29"/>
  <c r="AD8" i="26"/>
  <c r="AD7" i="26"/>
  <c r="AD6" i="26"/>
  <c r="AD5" i="26"/>
  <c r="AD4" i="26"/>
  <c r="AC2" i="26"/>
  <c r="T35" i="26"/>
  <c r="AF34" i="26"/>
  <c r="BO33" i="26"/>
  <c r="BN33" i="26"/>
  <c r="BM33" i="26"/>
  <c r="BL33" i="26"/>
  <c r="BK33" i="26"/>
  <c r="BJ33" i="26"/>
  <c r="BI33" i="26"/>
  <c r="BH33" i="26"/>
  <c r="BG33" i="26"/>
  <c r="AF33" i="26"/>
  <c r="BO32" i="26"/>
  <c r="BN32" i="26"/>
  <c r="BM32" i="26"/>
  <c r="BL32" i="26"/>
  <c r="BK32" i="26"/>
  <c r="BJ32" i="26"/>
  <c r="BI32" i="26"/>
  <c r="BH32" i="26"/>
  <c r="BG32" i="26"/>
  <c r="Z31" i="26"/>
  <c r="BO30" i="26"/>
  <c r="BN30" i="26"/>
  <c r="BM30" i="26"/>
  <c r="BL30" i="26"/>
  <c r="BK30" i="26"/>
  <c r="BJ30" i="26"/>
  <c r="BI30" i="26"/>
  <c r="BH30" i="26"/>
  <c r="BG30" i="26"/>
  <c r="BF30" i="26" s="1"/>
  <c r="AP30" i="26"/>
  <c r="BO29" i="26"/>
  <c r="BN29" i="26"/>
  <c r="BM29" i="26"/>
  <c r="BL29" i="26"/>
  <c r="BK29" i="26"/>
  <c r="BJ29" i="26"/>
  <c r="BI29" i="26"/>
  <c r="BH29" i="26"/>
  <c r="BG29" i="26"/>
  <c r="BF29" i="26" s="1"/>
  <c r="AP29" i="26"/>
  <c r="BO28" i="26"/>
  <c r="BN28" i="26"/>
  <c r="BM28" i="26"/>
  <c r="BL28" i="26"/>
  <c r="BK28" i="26"/>
  <c r="BJ28" i="26"/>
  <c r="BI28" i="26"/>
  <c r="BH28" i="26"/>
  <c r="BG28" i="26"/>
  <c r="BF28" i="26" s="1"/>
  <c r="AP28" i="26"/>
  <c r="BO27" i="26"/>
  <c r="BN27" i="26"/>
  <c r="BM27" i="26"/>
  <c r="BL27" i="26"/>
  <c r="BK27" i="26"/>
  <c r="BJ27" i="26"/>
  <c r="BI27" i="26"/>
  <c r="BH27" i="26"/>
  <c r="BG27" i="26"/>
  <c r="BF27" i="26" s="1"/>
  <c r="BF31" i="26" s="1"/>
  <c r="AP27" i="26"/>
  <c r="AP46" i="26"/>
  <c r="T45" i="26"/>
  <c r="BO43" i="26"/>
  <c r="BN43" i="26"/>
  <c r="BM43" i="26"/>
  <c r="BL43" i="26"/>
  <c r="BK43" i="26"/>
  <c r="BJ43" i="26"/>
  <c r="BI43" i="26"/>
  <c r="BH43" i="26"/>
  <c r="BG43" i="26"/>
  <c r="BO42" i="26"/>
  <c r="BN42" i="26"/>
  <c r="BM42" i="26"/>
  <c r="BL42" i="26"/>
  <c r="BK42" i="26"/>
  <c r="BJ42" i="26"/>
  <c r="BI42" i="26"/>
  <c r="BH42" i="26"/>
  <c r="BG42" i="26"/>
  <c r="Z41" i="26"/>
  <c r="BO40" i="26"/>
  <c r="BN40" i="26"/>
  <c r="BM40" i="26"/>
  <c r="BL40" i="26"/>
  <c r="BK40" i="26"/>
  <c r="BJ40" i="26"/>
  <c r="BI40" i="26"/>
  <c r="BH40" i="26"/>
  <c r="BG40" i="26"/>
  <c r="BF40" i="26" s="1"/>
  <c r="AP40" i="26"/>
  <c r="BO39" i="26"/>
  <c r="BN39" i="26"/>
  <c r="BM39" i="26"/>
  <c r="BL39" i="26"/>
  <c r="BK39" i="26"/>
  <c r="BJ39" i="26"/>
  <c r="BI39" i="26"/>
  <c r="BH39" i="26"/>
  <c r="BG39" i="26"/>
  <c r="BF39" i="26" s="1"/>
  <c r="AP39" i="26"/>
  <c r="BO38" i="26"/>
  <c r="BN38" i="26"/>
  <c r="BM38" i="26"/>
  <c r="BL38" i="26"/>
  <c r="BK38" i="26"/>
  <c r="BJ38" i="26"/>
  <c r="BI38" i="26"/>
  <c r="BH38" i="26"/>
  <c r="BG38" i="26"/>
  <c r="BF38" i="26" s="1"/>
  <c r="AP38" i="26"/>
  <c r="BO37" i="26"/>
  <c r="BN37" i="26"/>
  <c r="BM37" i="26"/>
  <c r="BL37" i="26"/>
  <c r="BK37" i="26"/>
  <c r="BJ37" i="26"/>
  <c r="BI37" i="26"/>
  <c r="BH37" i="26"/>
  <c r="BG37" i="26"/>
  <c r="BF37" i="26" s="1"/>
  <c r="BF41" i="26" s="1"/>
  <c r="AP37" i="26"/>
  <c r="T25" i="26"/>
  <c r="AF24" i="26"/>
  <c r="BO23" i="26"/>
  <c r="BN23" i="26"/>
  <c r="BM23" i="26"/>
  <c r="BL23" i="26"/>
  <c r="BK23" i="26"/>
  <c r="BJ23" i="26"/>
  <c r="BI23" i="26"/>
  <c r="BH23" i="26"/>
  <c r="BG23" i="26"/>
  <c r="AF23" i="26"/>
  <c r="BO22" i="26"/>
  <c r="BN22" i="26"/>
  <c r="BM22" i="26"/>
  <c r="BL22" i="26"/>
  <c r="BK22" i="26"/>
  <c r="BJ22" i="26"/>
  <c r="BI22" i="26"/>
  <c r="BH22" i="26"/>
  <c r="BG22" i="26"/>
  <c r="Z21" i="26"/>
  <c r="BO20" i="26"/>
  <c r="BN20" i="26"/>
  <c r="BM20" i="26"/>
  <c r="BL20" i="26"/>
  <c r="BK20" i="26"/>
  <c r="BJ20" i="26"/>
  <c r="BI20" i="26"/>
  <c r="BH20" i="26"/>
  <c r="BG20" i="26"/>
  <c r="BF20" i="26" s="1"/>
  <c r="BO19" i="26"/>
  <c r="BN19" i="26"/>
  <c r="BM19" i="26"/>
  <c r="BL19" i="26"/>
  <c r="BK19" i="26"/>
  <c r="BJ19" i="26"/>
  <c r="BI19" i="26"/>
  <c r="BH19" i="26"/>
  <c r="BG19" i="26"/>
  <c r="BF19" i="26" s="1"/>
  <c r="BO18" i="26"/>
  <c r="BN18" i="26"/>
  <c r="BM18" i="26"/>
  <c r="BL18" i="26"/>
  <c r="BK18" i="26"/>
  <c r="BJ18" i="26"/>
  <c r="BI18" i="26"/>
  <c r="BH18" i="26"/>
  <c r="BG18" i="26"/>
  <c r="BF18" i="26" s="1"/>
  <c r="BO17" i="26"/>
  <c r="BN17" i="26"/>
  <c r="BM17" i="26"/>
  <c r="BL17" i="26"/>
  <c r="BK17" i="26"/>
  <c r="BJ17" i="26"/>
  <c r="BI17" i="26"/>
  <c r="BH17" i="26"/>
  <c r="BG17" i="26"/>
  <c r="BF17" i="26" s="1"/>
  <c r="BF21" i="26" s="1"/>
  <c r="T45" i="12"/>
  <c r="AF44" i="12"/>
  <c r="AF43" i="12"/>
  <c r="Z41" i="12"/>
  <c r="Z31" i="12"/>
  <c r="T35" i="12"/>
  <c r="AF34" i="12"/>
  <c r="AF33" i="12"/>
  <c r="Z46" i="12" l="1"/>
  <c r="J18" i="12" s="1"/>
  <c r="J19" i="12" s="1"/>
  <c r="BO46" i="33"/>
  <c r="BI46" i="33"/>
  <c r="BN46" i="33"/>
  <c r="BH46" i="33"/>
  <c r="BM46" i="33"/>
  <c r="BG46" i="33"/>
  <c r="BK46" i="33"/>
  <c r="BJ46" i="33"/>
  <c r="BL46" i="33"/>
  <c r="BO46" i="30"/>
  <c r="BI46" i="30"/>
  <c r="BN46" i="30"/>
  <c r="BH46" i="30"/>
  <c r="BM46" i="30"/>
  <c r="BG46" i="30"/>
  <c r="BL46" i="30"/>
  <c r="BK46" i="30"/>
  <c r="BJ46" i="30"/>
  <c r="BO46" i="29"/>
  <c r="BI46" i="29"/>
  <c r="BJ46" i="29"/>
  <c r="BN46" i="29"/>
  <c r="BH46" i="29"/>
  <c r="BM46" i="29"/>
  <c r="BG46" i="29"/>
  <c r="BL46" i="29"/>
  <c r="BK46" i="29"/>
  <c r="Z46" i="26"/>
  <c r="BF22" i="26"/>
  <c r="BF25" i="26" s="1"/>
  <c r="BL25" i="26" s="1"/>
  <c r="BF33" i="26"/>
  <c r="BF42" i="26"/>
  <c r="BF45" i="26" s="1"/>
  <c r="BO45" i="26" s="1"/>
  <c r="BF32" i="26"/>
  <c r="BF35" i="26" s="1"/>
  <c r="BM35" i="26" s="1"/>
  <c r="BL31" i="26"/>
  <c r="BK31" i="26"/>
  <c r="BH31" i="26"/>
  <c r="BG31" i="26"/>
  <c r="BJ31" i="26"/>
  <c r="BM31" i="26"/>
  <c r="BO31" i="26"/>
  <c r="BI31" i="26"/>
  <c r="BN31" i="26"/>
  <c r="BF43" i="26"/>
  <c r="BF23" i="26"/>
  <c r="BM41" i="26"/>
  <c r="BG41" i="26"/>
  <c r="BJ41" i="26"/>
  <c r="BL41" i="26"/>
  <c r="BK41" i="26"/>
  <c r="BO41" i="26"/>
  <c r="BI41" i="26"/>
  <c r="BN41" i="26"/>
  <c r="BH41" i="26"/>
  <c r="BK21" i="26"/>
  <c r="BN21" i="26"/>
  <c r="BH21" i="26"/>
  <c r="BJ21" i="26"/>
  <c r="BL21" i="26"/>
  <c r="BO21" i="26"/>
  <c r="BI21" i="26"/>
  <c r="BF46" i="26"/>
  <c r="BM21" i="26"/>
  <c r="BG21" i="26"/>
  <c r="BG45" i="26"/>
  <c r="BN45" i="26"/>
  <c r="BH45" i="26"/>
  <c r="BK45" i="26"/>
  <c r="BH25" i="26"/>
  <c r="BM25" i="26"/>
  <c r="BI25" i="26"/>
  <c r="BK25" i="26"/>
  <c r="BO25" i="26"/>
  <c r="BJ25" i="26"/>
  <c r="AD18" i="12" l="1"/>
  <c r="L10" i="12"/>
  <c r="BG25" i="26"/>
  <c r="BN25" i="26"/>
  <c r="L10" i="26"/>
  <c r="BL45" i="26"/>
  <c r="BH35" i="26"/>
  <c r="BL35" i="26"/>
  <c r="BJ45" i="26"/>
  <c r="BN35" i="26"/>
  <c r="BJ35" i="26"/>
  <c r="BK35" i="26"/>
  <c r="BM45" i="26"/>
  <c r="BI45" i="26"/>
  <c r="BI35" i="26"/>
  <c r="BG35" i="26"/>
  <c r="BO35" i="26"/>
  <c r="BO46" i="26"/>
  <c r="BI46" i="26"/>
  <c r="BN46" i="26"/>
  <c r="BH46" i="26"/>
  <c r="BM46" i="26"/>
  <c r="BG46" i="26"/>
  <c r="BL46" i="26"/>
  <c r="BK46" i="26"/>
  <c r="BJ46" i="26"/>
  <c r="AG2" i="4" l="1"/>
  <c r="AC2" i="12" l="1"/>
  <c r="Z15" i="4" l="1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 l="1"/>
  <c r="K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PCUSER01</author>
    <author>y-shimaya</author>
  </authors>
  <commentList>
    <comment ref="B1" authorId="0" shapeId="0" xr:uid="{38F3B009-9499-46C6-917D-14BB06072579}">
      <text>
        <r>
          <rPr>
            <b/>
            <sz val="9"/>
            <color indexed="10"/>
            <rFont val="ＭＳ Ｐゴシック"/>
            <family val="3"/>
            <charset val="128"/>
          </rPr>
          <t>請求書表紙：
合計請求額、現場名、弊社担当者名を必ず記入してください。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D13" authorId="1" shapeId="0" xr:uid="{83562F6A-34C8-4B7C-95B7-F0DBAC32D741}">
      <text>
        <r>
          <rPr>
            <b/>
            <sz val="9"/>
            <color indexed="81"/>
            <rFont val="MS P ゴシック"/>
            <family val="3"/>
            <charset val="128"/>
          </rPr>
          <t>普通or当座選択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PCUSER01</author>
    <author>y-shimaya</author>
  </authors>
  <commentList>
    <comment ref="B1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請求書表紙：
合計請求額、現場名、弊社担当者名を必ず記入してください。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D13" authorId="1" shapeId="0" xr:uid="{A23FC8AD-43D8-4716-8ACF-AB94C2A70E4B}">
      <text>
        <r>
          <rPr>
            <b/>
            <sz val="9"/>
            <color indexed="81"/>
            <rFont val="MS P ゴシック"/>
            <family val="3"/>
            <charset val="128"/>
          </rPr>
          <t>普通or当座選択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PCUSER01</author>
  </authors>
  <commentList>
    <comment ref="B1" authorId="0" shapeId="0" xr:uid="{3048FB6C-FC74-45C5-9658-1244F89C634B}">
      <text>
        <r>
          <rPr>
            <b/>
            <sz val="9"/>
            <color indexed="10"/>
            <rFont val="ＭＳ Ｐゴシック"/>
            <family val="3"/>
            <charset val="128"/>
          </rPr>
          <t>請求書表紙：
合計請求額、現場名、弊社担当者名を必ず記入してください。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PCUSER01</author>
  </authors>
  <commentList>
    <comment ref="B1" authorId="0" shapeId="0" xr:uid="{BEAF846D-4FB4-4C4F-85B3-BC835ABC5E76}">
      <text>
        <r>
          <rPr>
            <b/>
            <sz val="9"/>
            <color indexed="10"/>
            <rFont val="ＭＳ Ｐゴシック"/>
            <family val="3"/>
            <charset val="128"/>
          </rPr>
          <t>請求書表紙：
合計請求額、現場名、弊社担当者名を必ず記入してください。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PCUSER01</author>
  </authors>
  <commentList>
    <comment ref="B1" authorId="0" shapeId="0" xr:uid="{3893F434-550B-498F-BAB7-5F22A6F84149}">
      <text>
        <r>
          <rPr>
            <b/>
            <sz val="9"/>
            <color indexed="10"/>
            <rFont val="ＭＳ Ｐゴシック"/>
            <family val="3"/>
            <charset val="128"/>
          </rPr>
          <t>請求書表紙：
合計請求額、現場名、弊社担当者名を必ず記入してください。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PCUSER01</author>
  </authors>
  <commentList>
    <comment ref="B1" authorId="0" shapeId="0" xr:uid="{B68BBE52-BA30-4069-AAD2-776F1044A0A4}">
      <text>
        <r>
          <rPr>
            <b/>
            <sz val="9"/>
            <color indexed="81"/>
            <rFont val="ＭＳ Ｐゴシック"/>
            <family val="3"/>
            <charset val="128"/>
          </rPr>
          <t>請求明細書：
現場別に作成してください。必要に応じてシートをコピーして使用してください。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PCUSER01</author>
  </authors>
  <commentList>
    <comment ref="B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請求明細書：
現場別に作成してください。必要に応じてシートをコピーして使用してください。</t>
        </r>
      </text>
    </comment>
  </commentList>
</comments>
</file>

<file path=xl/sharedStrings.xml><?xml version="1.0" encoding="utf-8"?>
<sst xmlns="http://schemas.openxmlformats.org/spreadsheetml/2006/main" count="415" uniqueCount="90">
  <si>
    <t>総合計請求金額</t>
    <rPh sb="0" eb="1">
      <t>ソウ</t>
    </rPh>
    <rPh sb="1" eb="3">
      <t>ゴウケイ</t>
    </rPh>
    <rPh sb="3" eb="5">
      <t>セイキュウ</t>
    </rPh>
    <rPh sb="5" eb="7">
      <t>キンガク</t>
    </rPh>
    <phoneticPr fontId="1"/>
  </si>
  <si>
    <t>内　訳　明　細</t>
    <rPh sb="0" eb="1">
      <t>ウチ</t>
    </rPh>
    <rPh sb="2" eb="3">
      <t>ヤク</t>
    </rPh>
    <rPh sb="4" eb="5">
      <t>メイ</t>
    </rPh>
    <rPh sb="6" eb="7">
      <t>ホソ</t>
    </rPh>
    <phoneticPr fontId="1"/>
  </si>
  <si>
    <t>金　　　額</t>
    <rPh sb="0" eb="1">
      <t>キン</t>
    </rPh>
    <rPh sb="4" eb="5">
      <t>ガク</t>
    </rPh>
    <phoneticPr fontId="1"/>
  </si>
  <si>
    <t>摘　　　要</t>
    <rPh sb="0" eb="1">
      <t>チャク</t>
    </rPh>
    <rPh sb="4" eb="5">
      <t>ヨウ</t>
    </rPh>
    <phoneticPr fontId="1"/>
  </si>
  <si>
    <t>請　 求　 書</t>
    <rPh sb="0" eb="1">
      <t>ショウ</t>
    </rPh>
    <rPh sb="3" eb="4">
      <t>モトム</t>
    </rPh>
    <rPh sb="6" eb="7">
      <t>ショ</t>
    </rPh>
    <phoneticPr fontId="1"/>
  </si>
  <si>
    <t>単　価</t>
    <rPh sb="0" eb="1">
      <t>タン</t>
    </rPh>
    <rPh sb="2" eb="3">
      <t>アタイ</t>
    </rPh>
    <phoneticPr fontId="1"/>
  </si>
  <si>
    <t>数　量</t>
    <rPh sb="0" eb="1">
      <t>カズ</t>
    </rPh>
    <rPh sb="2" eb="3">
      <t>リョウ</t>
    </rPh>
    <phoneticPr fontId="1"/>
  </si>
  <si>
    <t>月　日</t>
    <rPh sb="0" eb="1">
      <t>ゲツ</t>
    </rPh>
    <rPh sb="2" eb="3">
      <t>ニチ</t>
    </rPh>
    <phoneticPr fontId="1"/>
  </si>
  <si>
    <t>請求明細書</t>
    <rPh sb="0" eb="2">
      <t>セイキュウ</t>
    </rPh>
    <rPh sb="2" eb="5">
      <t>メイサイショ</t>
    </rPh>
    <phoneticPr fontId="1"/>
  </si>
  <si>
    <t>　　　　計</t>
    <rPh sb="4" eb="5">
      <t>ケイ</t>
    </rPh>
    <phoneticPr fontId="1"/>
  </si>
  <si>
    <t>現場名</t>
    <rPh sb="0" eb="2">
      <t>ゲンバ</t>
    </rPh>
    <rPh sb="2" eb="3">
      <t>メイ</t>
    </rPh>
    <phoneticPr fontId="1"/>
  </si>
  <si>
    <t xml:space="preserve">No. </t>
    <phoneticPr fontId="1"/>
  </si>
  <si>
    <t>No.</t>
    <phoneticPr fontId="1"/>
  </si>
  <si>
    <t>イズミ　株式会社　 御中</t>
    <rPh sb="4" eb="8">
      <t>カブシキガイシャ</t>
    </rPh>
    <rPh sb="10" eb="12">
      <t>オンチュウ</t>
    </rPh>
    <phoneticPr fontId="1"/>
  </si>
  <si>
    <t>イズミ　株式会社　御中</t>
    <rPh sb="4" eb="8">
      <t>カブシキガイシャ</t>
    </rPh>
    <rPh sb="9" eb="11">
      <t>オンチュウ</t>
    </rPh>
    <phoneticPr fontId="1"/>
  </si>
  <si>
    <t>差引残額</t>
    <rPh sb="0" eb="2">
      <t>サシヒキ</t>
    </rPh>
    <rPh sb="2" eb="3">
      <t>ザン</t>
    </rPh>
    <rPh sb="3" eb="4">
      <t>ガク</t>
    </rPh>
    <phoneticPr fontId="1"/>
  </si>
  <si>
    <t>印</t>
    <rPh sb="0" eb="1">
      <t>イン</t>
    </rPh>
    <phoneticPr fontId="1"/>
  </si>
  <si>
    <t>ＴＥＬ：</t>
    <phoneticPr fontId="1"/>
  </si>
  <si>
    <t>ＦＡＸ：</t>
    <phoneticPr fontId="1"/>
  </si>
  <si>
    <t>）</t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</si>
  <si>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</si>
  <si>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</si>
  <si>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</si>
  <si>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（担当：</t>
    <rPh sb="1" eb="3">
      <t>タントウ</t>
    </rPh>
    <phoneticPr fontId="1"/>
  </si>
  <si>
    <t>）</t>
    <phoneticPr fontId="1"/>
  </si>
  <si>
    <t>T-</t>
    <phoneticPr fontId="1"/>
  </si>
  <si>
    <t>注文番号</t>
    <rPh sb="0" eb="4">
      <t>チュウモンバンゴウ</t>
    </rPh>
    <phoneticPr fontId="1"/>
  </si>
  <si>
    <t>◎現場名：</t>
    <rPh sb="1" eb="3">
      <t>ゲンバ</t>
    </rPh>
    <rPh sb="3" eb="4">
      <t>メイ</t>
    </rPh>
    <phoneticPr fontId="1"/>
  </si>
  <si>
    <t>　　合　計　金　額</t>
    <rPh sb="2" eb="3">
      <t>ゴウ</t>
    </rPh>
    <rPh sb="4" eb="5">
      <t>ケイ</t>
    </rPh>
    <rPh sb="6" eb="7">
      <t>キン</t>
    </rPh>
    <rPh sb="8" eb="9">
      <t>ガク</t>
    </rPh>
    <phoneticPr fontId="1"/>
  </si>
  <si>
    <t>　小　　　　　計</t>
    <rPh sb="1" eb="2">
      <t>ショウ</t>
    </rPh>
    <rPh sb="7" eb="8">
      <t>ケイ</t>
    </rPh>
    <phoneticPr fontId="1"/>
  </si>
  <si>
    <t>03-1234-5678</t>
    <phoneticPr fontId="1"/>
  </si>
  <si>
    <t>登録番号：</t>
    <rPh sb="0" eb="2">
      <t>トウロク</t>
    </rPh>
    <rPh sb="2" eb="4">
      <t>バンゴウ</t>
    </rPh>
    <phoneticPr fontId="1"/>
  </si>
  <si>
    <t>会社名：</t>
    <rPh sb="0" eb="3">
      <t>カイシャメイ</t>
    </rPh>
    <phoneticPr fontId="1"/>
  </si>
  <si>
    <t>郵便番号：</t>
    <rPh sb="0" eb="4">
      <t>ユウビンバンゴウ</t>
    </rPh>
    <phoneticPr fontId="1"/>
  </si>
  <si>
    <t>住所：</t>
    <rPh sb="0" eb="2">
      <t>ジュウショ</t>
    </rPh>
    <phoneticPr fontId="1"/>
  </si>
  <si>
    <t>〇×工業株式会社</t>
    <phoneticPr fontId="1"/>
  </si>
  <si>
    <t>123-4567</t>
    <phoneticPr fontId="1"/>
  </si>
  <si>
    <t>東京都△△区○○1-2-3</t>
    <phoneticPr fontId="1"/>
  </si>
  <si>
    <t>03-1234-5679</t>
    <phoneticPr fontId="1"/>
  </si>
  <si>
    <t>消費税額</t>
    <phoneticPr fontId="1"/>
  </si>
  <si>
    <t>税込合計金額</t>
    <rPh sb="0" eb="2">
      <t>ゼイコミ</t>
    </rPh>
    <rPh sb="2" eb="4">
      <t>ゴウケイ</t>
    </rPh>
    <rPh sb="4" eb="6">
      <t>キンガク</t>
    </rPh>
    <phoneticPr fontId="1"/>
  </si>
  <si>
    <t>振込先銀行名：</t>
    <phoneticPr fontId="1"/>
  </si>
  <si>
    <t>支店名：</t>
    <phoneticPr fontId="1"/>
  </si>
  <si>
    <t>座種別/口座番号：</t>
    <phoneticPr fontId="1"/>
  </si>
  <si>
    <t>口座名義：</t>
    <phoneticPr fontId="1"/>
  </si>
  <si>
    <t>会社名：</t>
    <phoneticPr fontId="1"/>
  </si>
  <si>
    <t>郵便番号：</t>
    <phoneticPr fontId="1"/>
  </si>
  <si>
    <t>住所：</t>
    <phoneticPr fontId="1"/>
  </si>
  <si>
    <t>ＴＥＬ：</t>
    <phoneticPr fontId="1"/>
  </si>
  <si>
    <t>ＦＡＸ：</t>
    <phoneticPr fontId="1"/>
  </si>
  <si>
    <t>登録番号：</t>
    <phoneticPr fontId="1"/>
  </si>
  <si>
    <t>T-</t>
    <phoneticPr fontId="1"/>
  </si>
  <si>
    <t>今回請求額</t>
    <rPh sb="0" eb="5">
      <t>コンカイセイキュウガク</t>
    </rPh>
    <phoneticPr fontId="1"/>
  </si>
  <si>
    <t>(担当者：</t>
    <rPh sb="1" eb="4">
      <t>タントウシャ</t>
    </rPh>
    <phoneticPr fontId="1"/>
  </si>
  <si>
    <t>今回請求回数</t>
    <rPh sb="0" eb="2">
      <t>コンカイ</t>
    </rPh>
    <rPh sb="2" eb="6">
      <t>セイキュウカイスウ</t>
    </rPh>
    <phoneticPr fontId="1"/>
  </si>
  <si>
    <t>今回出来高</t>
    <rPh sb="0" eb="2">
      <t>コンカイ</t>
    </rPh>
    <rPh sb="2" eb="5">
      <t>デキダカ</t>
    </rPh>
    <phoneticPr fontId="1"/>
  </si>
  <si>
    <t>累計出来高</t>
    <rPh sb="0" eb="5">
      <t>ルイケイデキダカ</t>
    </rPh>
    <phoneticPr fontId="1"/>
  </si>
  <si>
    <t>契約額(税抜)</t>
    <rPh sb="0" eb="2">
      <t>ケイヤク</t>
    </rPh>
    <rPh sb="2" eb="3">
      <t>ガク</t>
    </rPh>
    <rPh sb="4" eb="6">
      <t>ゼ</t>
    </rPh>
    <phoneticPr fontId="1"/>
  </si>
  <si>
    <t>既入金額(税抜)</t>
    <rPh sb="0" eb="1">
      <t>キ</t>
    </rPh>
    <rPh sb="1" eb="3">
      <t>ニュウキン</t>
    </rPh>
    <rPh sb="3" eb="4">
      <t>ガク</t>
    </rPh>
    <phoneticPr fontId="1"/>
  </si>
  <si>
    <t>No,</t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</si>
  <si>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</si>
  <si>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普通</t>
  </si>
  <si>
    <t>1234567891011</t>
    <phoneticPr fontId="1"/>
  </si>
  <si>
    <t>○○銀行</t>
    <rPh sb="2" eb="4">
      <t>ギンコウ</t>
    </rPh>
    <phoneticPr fontId="1"/>
  </si>
  <si>
    <t>○○〇支店</t>
    <rPh sb="3" eb="5">
      <t>シテン</t>
    </rPh>
    <phoneticPr fontId="1"/>
  </si>
  <si>
    <t>イズミ担当者名</t>
    <rPh sb="3" eb="6">
      <t>タントウシャ</t>
    </rPh>
    <rPh sb="6" eb="7">
      <t>メイ</t>
    </rPh>
    <phoneticPr fontId="1"/>
  </si>
  <si>
    <t>丸●マンション</t>
    <rPh sb="0" eb="1">
      <t>マル</t>
    </rPh>
    <phoneticPr fontId="1"/>
  </si>
  <si>
    <t>給水設備変更工事</t>
    <phoneticPr fontId="1"/>
  </si>
  <si>
    <t>△△団地</t>
    <rPh sb="2" eb="4">
      <t>ダンチ</t>
    </rPh>
    <phoneticPr fontId="1"/>
  </si>
  <si>
    <t>人工代</t>
    <rPh sb="0" eb="3">
      <t>ニンクダイ</t>
    </rPh>
    <phoneticPr fontId="1"/>
  </si>
  <si>
    <t>○○代</t>
    <phoneticPr fontId="1"/>
  </si>
  <si>
    <t>消費税
端数調整</t>
    <rPh sb="0" eb="2">
      <t>ショウヒゼイ</t>
    </rPh>
    <rPh sb="3" eb="7">
      <t>ハスウチョウセイ</t>
    </rPh>
    <phoneticPr fontId="1"/>
  </si>
  <si>
    <t>請負明細書</t>
    <rPh sb="0" eb="5">
      <t>ウケオイメイサイショ</t>
    </rPh>
    <phoneticPr fontId="1"/>
  </si>
  <si>
    <t>現場名</t>
    <rPh sb="0" eb="3">
      <t>ゲンバメイ</t>
    </rPh>
    <phoneticPr fontId="1"/>
  </si>
  <si>
    <t>工期</t>
    <rPh sb="0" eb="2">
      <t>コウキ</t>
    </rPh>
    <phoneticPr fontId="1"/>
  </si>
  <si>
    <t>～</t>
    <phoneticPr fontId="1"/>
  </si>
  <si>
    <t>担当者</t>
    <rPh sb="0" eb="3">
      <t>タントウシャ</t>
    </rPh>
    <phoneticPr fontId="1"/>
  </si>
  <si>
    <t>請負金額</t>
    <rPh sb="0" eb="4">
      <t>ウケオイキンガク</t>
    </rPh>
    <phoneticPr fontId="1"/>
  </si>
  <si>
    <t>回目</t>
    <rPh sb="0" eb="2">
      <t>カイメ</t>
    </rPh>
    <phoneticPr fontId="1"/>
  </si>
  <si>
    <t>出来高</t>
    <rPh sb="0" eb="3">
      <t>デキダカ</t>
    </rPh>
    <phoneticPr fontId="1"/>
  </si>
  <si>
    <t>累計出来高</t>
    <rPh sb="0" eb="2">
      <t>ルイケイ</t>
    </rPh>
    <rPh sb="2" eb="5">
      <t>デキダカ</t>
    </rPh>
    <phoneticPr fontId="1"/>
  </si>
  <si>
    <t>注文番号</t>
    <rPh sb="0" eb="3">
      <t>チュウモンバンゴウ</t>
    </rPh>
    <phoneticPr fontId="1"/>
  </si>
  <si>
    <r>
      <t>契約額</t>
    </r>
    <r>
      <rPr>
        <sz val="9"/>
        <color theme="1"/>
        <rFont val="ＭＳ Ｐゴシック"/>
        <family val="3"/>
        <charset val="128"/>
        <scheme val="minor"/>
      </rPr>
      <t>(税抜)</t>
    </r>
    <rPh sb="0" eb="2">
      <t>ケイヤク</t>
    </rPh>
    <rPh sb="2" eb="3">
      <t>ガク</t>
    </rPh>
    <rPh sb="4" eb="6">
      <t>ゼ</t>
    </rPh>
    <phoneticPr fontId="1"/>
  </si>
  <si>
    <r>
      <t>既入金額</t>
    </r>
    <r>
      <rPr>
        <sz val="9"/>
        <color theme="1"/>
        <rFont val="ＭＳ Ｐゴシック"/>
        <family val="3"/>
        <charset val="128"/>
        <scheme val="minor"/>
      </rPr>
      <t>(税抜)</t>
    </r>
    <rPh sb="0" eb="1">
      <t>キ</t>
    </rPh>
    <rPh sb="1" eb="3">
      <t>ニュウキン</t>
    </rPh>
    <rPh sb="3" eb="4">
      <t>ガク</t>
    </rPh>
    <phoneticPr fontId="1"/>
  </si>
  <si>
    <t>総合計金額(税抜)</t>
    <rPh sb="0" eb="5">
      <t>ソウゴウケイキンガク</t>
    </rPh>
    <rPh sb="6" eb="8">
      <t>ゼイヌ</t>
    </rPh>
    <phoneticPr fontId="1"/>
  </si>
  <si>
    <r>
      <t>前　回　ま　で　の　請　求　金　額　</t>
    </r>
    <r>
      <rPr>
        <sz val="9"/>
        <color theme="1"/>
        <rFont val="ＭＳ Ｐゴシック"/>
        <family val="3"/>
        <charset val="128"/>
        <scheme val="minor"/>
      </rPr>
      <t>(税抜)</t>
    </r>
    <rPh sb="0" eb="1">
      <t>マエ</t>
    </rPh>
    <rPh sb="2" eb="3">
      <t>カイ</t>
    </rPh>
    <rPh sb="10" eb="11">
      <t>ショウ</t>
    </rPh>
    <rPh sb="12" eb="13">
      <t>モトム</t>
    </rPh>
    <rPh sb="14" eb="15">
      <t>キン</t>
    </rPh>
    <rPh sb="16" eb="17">
      <t>ガク</t>
    </rPh>
    <rPh sb="19" eb="21">
      <t>ゼイヌ</t>
    </rPh>
    <phoneticPr fontId="1"/>
  </si>
  <si>
    <r>
      <t>今　回　請　求　金　額　</t>
    </r>
    <r>
      <rPr>
        <sz val="9"/>
        <color theme="1"/>
        <rFont val="ＭＳ Ｐゴシック"/>
        <family val="3"/>
        <charset val="128"/>
        <scheme val="minor"/>
      </rPr>
      <t>(税抜)</t>
    </r>
    <rPh sb="0" eb="1">
      <t>コン</t>
    </rPh>
    <rPh sb="2" eb="3">
      <t>カイ</t>
    </rPh>
    <rPh sb="4" eb="5">
      <t>ショウ</t>
    </rPh>
    <rPh sb="6" eb="7">
      <t>モトム</t>
    </rPh>
    <rPh sb="8" eb="9">
      <t>キン</t>
    </rPh>
    <rPh sb="10" eb="11">
      <t>ガク</t>
    </rPh>
    <phoneticPr fontId="1"/>
  </si>
  <si>
    <r>
      <t>合計金額</t>
    </r>
    <r>
      <rPr>
        <b/>
        <sz val="14"/>
        <color theme="1"/>
        <rFont val="ＭＳ Ｐゴシック"/>
        <family val="3"/>
        <charset val="128"/>
        <scheme val="minor"/>
      </rPr>
      <t>(税抜)</t>
    </r>
    <rPh sb="0" eb="2">
      <t>ゴウケイ</t>
    </rPh>
    <rPh sb="2" eb="4">
      <t>キンガク</t>
    </rPh>
    <rPh sb="5" eb="7">
      <t>ゼイヌ</t>
    </rPh>
    <phoneticPr fontId="1"/>
  </si>
  <si>
    <t>(税抜)</t>
    <phoneticPr fontId="1"/>
  </si>
  <si>
    <t>残 　額</t>
    <rPh sb="0" eb="1">
      <t>ザン</t>
    </rPh>
    <rPh sb="3" eb="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</si>
</sst>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41" formatCode="_ * #,##0_ ;_ * \-#,##0_ ;_ * &quot;-&quot;_ ;_ @_ "/>
    <numFmt numFmtId="176" formatCode="&quot;¥&quot;#,##0_);[Red]\(&quot;¥&quot;#,##0\)"/>
    <numFmt numFmtId="177" formatCode="#,##0_ "/>
    <numFmt numFmtId="178" formatCode="0_);[Red]\(0\)"/>
    <numFmt numFmtId="179" formatCode="0_ "/>
    <numFmt numFmtId="180" formatCode="#,##0_);[Red]\(#,##0\)"/>
    <numFmt numFmtId="181" formatCode="0_ ;[Red]\-0\ "/>
    <numFmt numFmtId="182" formatCode="#\ #\ #\ \ #\ #\ #\ \ #\ #\ #"/>
    <numFmt numFmtId="183" formatCode="m&quot;月&quot;d&quot;日&quot;;@"/>
    <numFmt numFmtId="184" formatCode="&quot;No,&quot;####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9" xfId="0" applyBorder="1">
      <alignment vertical="center"/>
    </xf>
    <xf numFmtId="176" fontId="3" fillId="0" borderId="0" xfId="0" applyNumberFormat="1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  <xf numFmtId="3" fontId="0" fillId="0" borderId="0" xfId="0" applyNumberFormat="1">
      <alignment vertical="center"/>
    </xf>
    <xf numFmtId="177" fontId="11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178" fontId="17" fillId="0" borderId="0" xfId="0" quotePrefix="1" applyNumberFormat="1" applyFont="1" applyAlignment="1">
      <alignment vertical="center" shrinkToFit="1"/>
    </xf>
    <xf numFmtId="0" fontId="0" fillId="0" borderId="43" xfId="0" applyBorder="1">
      <alignment vertical="center"/>
    </xf>
    <xf numFmtId="178" fontId="17" fillId="0" borderId="43" xfId="0" quotePrefix="1" applyNumberFormat="1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9" fontId="0" fillId="0" borderId="43" xfId="0" applyNumberFormat="1" applyBorder="1">
      <alignment vertical="center"/>
    </xf>
    <xf numFmtId="0" fontId="16" fillId="0" borderId="0" xfId="0" applyFont="1" applyAlignment="1">
      <alignment horizontal="center" vertical="center"/>
    </xf>
    <xf numFmtId="3" fontId="26" fillId="0" borderId="0" xfId="0" applyNumberFormat="1" applyFont="1">
      <alignment vertical="center"/>
    </xf>
    <xf numFmtId="41" fontId="26" fillId="0" borderId="0" xfId="0" applyNumberFormat="1" applyFont="1">
      <alignment vertical="center"/>
    </xf>
    <xf numFmtId="0" fontId="26" fillId="0" borderId="0" xfId="0" applyFont="1">
      <alignment vertical="center"/>
    </xf>
    <xf numFmtId="179" fontId="26" fillId="0" borderId="0" xfId="0" applyNumberFormat="1" applyFont="1">
      <alignment vertical="center"/>
    </xf>
    <xf numFmtId="58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3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58" fontId="0" fillId="0" borderId="0" xfId="0" applyNumberFormat="1" applyAlignment="1">
      <alignment horizontal="center" vertical="center"/>
    </xf>
    <xf numFmtId="0" fontId="2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180" fontId="0" fillId="0" borderId="0" xfId="0" quotePrefix="1" applyNumberFormat="1" applyAlignment="1">
      <alignment vertical="center" shrinkToFit="1"/>
    </xf>
    <xf numFmtId="181" fontId="17" fillId="0" borderId="0" xfId="0" quotePrefix="1" applyNumberFormat="1" applyFont="1" applyAlignment="1">
      <alignment vertical="center" shrinkToFit="1"/>
    </xf>
    <xf numFmtId="178" fontId="16" fillId="0" borderId="0" xfId="0" quotePrefix="1" applyNumberFormat="1" applyFont="1" applyAlignment="1">
      <alignment vertical="center" shrinkToFit="1"/>
    </xf>
    <xf numFmtId="182" fontId="27" fillId="0" borderId="7" xfId="0" quotePrefix="1" applyNumberFormat="1" applyFont="1" applyBorder="1" applyAlignment="1">
      <alignment vertical="center" shrinkToFit="1"/>
    </xf>
    <xf numFmtId="182" fontId="27" fillId="0" borderId="9" xfId="0" quotePrefix="1" applyNumberFormat="1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9" fontId="27" fillId="0" borderId="0" xfId="0" quotePrefix="1" applyNumberFormat="1" applyFont="1" applyAlignment="1">
      <alignment horizontal="center" vertical="center" shrinkToFit="1"/>
    </xf>
    <xf numFmtId="9" fontId="27" fillId="0" borderId="63" xfId="0" quotePrefix="1" applyNumberFormat="1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9" fontId="27" fillId="0" borderId="33" xfId="0" quotePrefix="1" applyNumberFormat="1" applyFont="1" applyBorder="1" applyAlignment="1">
      <alignment horizontal="center" vertical="center" shrinkToFit="1"/>
    </xf>
    <xf numFmtId="9" fontId="27" fillId="0" borderId="34" xfId="0" quotePrefix="1" applyNumberFormat="1" applyFont="1" applyBorder="1" applyAlignment="1">
      <alignment horizontal="center" vertical="center" shrinkToFit="1"/>
    </xf>
    <xf numFmtId="183" fontId="0" fillId="0" borderId="3" xfId="0" applyNumberFormat="1" applyBorder="1" applyAlignment="1">
      <alignment horizontal="center" vertical="distributed"/>
    </xf>
    <xf numFmtId="177" fontId="16" fillId="0" borderId="3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9" fontId="27" fillId="0" borderId="3" xfId="0" quotePrefix="1" applyNumberFormat="1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177" fontId="16" fillId="0" borderId="7" xfId="0" applyNumberFormat="1" applyFont="1" applyBorder="1" applyAlignment="1">
      <alignment vertical="center" shrinkToFit="1"/>
    </xf>
    <xf numFmtId="177" fontId="16" fillId="0" borderId="33" xfId="0" applyNumberFormat="1" applyFont="1" applyBorder="1" applyAlignment="1">
      <alignment vertical="center" shrinkToFit="1"/>
    </xf>
    <xf numFmtId="0" fontId="0" fillId="0" borderId="68" xfId="0" applyBorder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69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58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distributed" vertical="center"/>
    </xf>
    <xf numFmtId="0" fontId="2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left" vertical="center" shrinkToFit="1"/>
    </xf>
    <xf numFmtId="0" fontId="10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0" fillId="0" borderId="0" xfId="0" applyAlignment="1">
      <alignment horizontal="distributed" vertical="center"/>
    </xf>
    <xf numFmtId="0" fontId="10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left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9" fillId="0" borderId="27" xfId="0" applyFont="1" applyBorder="1" applyAlignment="1">
      <alignment horizontal="left" vertical="center" shrinkToFit="1"/>
    </xf>
    <xf numFmtId="0" fontId="31" fillId="0" borderId="2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8" xfId="0" applyFont="1" applyBorder="1" applyAlignment="1">
      <alignment horizontal="left" vertical="center" shrinkToFit="1"/>
    </xf>
    <xf numFmtId="178" fontId="25" fillId="0" borderId="6" xfId="0" quotePrefix="1" applyNumberFormat="1" applyFont="1" applyBorder="1" applyAlignment="1">
      <alignment horizontal="center" vertical="center" shrinkToFit="1"/>
    </xf>
    <xf numFmtId="178" fontId="25" fillId="0" borderId="7" xfId="0" quotePrefix="1" applyNumberFormat="1" applyFont="1" applyBorder="1" applyAlignment="1">
      <alignment horizontal="center" vertical="center" shrinkToFit="1"/>
    </xf>
    <xf numFmtId="182" fontId="30" fillId="0" borderId="6" xfId="0" quotePrefix="1" applyNumberFormat="1" applyFont="1" applyBorder="1" applyAlignment="1">
      <alignment vertical="center" shrinkToFit="1"/>
    </xf>
    <xf numFmtId="182" fontId="30" fillId="0" borderId="7" xfId="0" quotePrefix="1" applyNumberFormat="1" applyFont="1" applyBorder="1" applyAlignment="1">
      <alignment vertical="center" shrinkToFit="1"/>
    </xf>
    <xf numFmtId="182" fontId="30" fillId="0" borderId="8" xfId="0" quotePrefix="1" applyNumberFormat="1" applyFont="1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4" fillId="0" borderId="2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182" fontId="27" fillId="0" borderId="6" xfId="0" quotePrefix="1" applyNumberFormat="1" applyFont="1" applyBorder="1" applyAlignment="1">
      <alignment vertical="center" shrinkToFit="1"/>
    </xf>
    <xf numFmtId="182" fontId="27" fillId="0" borderId="7" xfId="0" quotePrefix="1" applyNumberFormat="1" applyFont="1" applyBorder="1" applyAlignment="1">
      <alignment vertical="center" shrinkToFit="1"/>
    </xf>
    <xf numFmtId="182" fontId="27" fillId="0" borderId="8" xfId="0" quotePrefix="1" applyNumberFormat="1" applyFont="1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17" fillId="0" borderId="6" xfId="0" quotePrefix="1" applyNumberFormat="1" applyFont="1" applyBorder="1" applyAlignment="1">
      <alignment horizontal="center" vertical="center" shrinkToFit="1"/>
    </xf>
    <xf numFmtId="178" fontId="17" fillId="0" borderId="7" xfId="0" quotePrefix="1" applyNumberFormat="1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19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9" fontId="0" fillId="0" borderId="6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8" fillId="0" borderId="27" xfId="0" applyFont="1" applyBorder="1" applyAlignment="1">
      <alignment horizontal="left" vertical="center" shrinkToFit="1"/>
    </xf>
    <xf numFmtId="0" fontId="0" fillId="0" borderId="5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9" fontId="0" fillId="0" borderId="37" xfId="0" applyNumberFormat="1" applyBorder="1" applyAlignment="1">
      <alignment horizontal="center" vertical="center"/>
    </xf>
    <xf numFmtId="9" fontId="0" fillId="0" borderId="33" xfId="0" applyNumberFormat="1" applyBorder="1" applyAlignment="1">
      <alignment horizontal="center" vertical="center"/>
    </xf>
    <xf numFmtId="9" fontId="0" fillId="0" borderId="34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17" fillId="0" borderId="2" xfId="0" quotePrefix="1" applyNumberFormat="1" applyFont="1" applyBorder="1" applyAlignment="1">
      <alignment horizontal="center" vertical="center" shrinkToFit="1"/>
    </xf>
    <xf numFmtId="178" fontId="17" fillId="0" borderId="3" xfId="0" quotePrefix="1" applyNumberFormat="1" applyFont="1" applyBorder="1" applyAlignment="1">
      <alignment horizontal="center" vertical="center" shrinkToFit="1"/>
    </xf>
    <xf numFmtId="182" fontId="27" fillId="0" borderId="23" xfId="0" quotePrefix="1" applyNumberFormat="1" applyFont="1" applyBorder="1" applyAlignment="1">
      <alignment vertical="center" shrinkToFit="1"/>
    </xf>
    <xf numFmtId="182" fontId="27" fillId="0" borderId="3" xfId="0" quotePrefix="1" applyNumberFormat="1" applyFont="1" applyBorder="1" applyAlignment="1">
      <alignment vertical="center" shrinkToFit="1"/>
    </xf>
    <xf numFmtId="182" fontId="27" fillId="0" borderId="35" xfId="0" quotePrefix="1" applyNumberFormat="1" applyFont="1" applyBorder="1" applyAlignment="1">
      <alignment vertical="center" shrinkToFit="1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8" fontId="16" fillId="0" borderId="6" xfId="0" quotePrefix="1" applyNumberFormat="1" applyFont="1" applyBorder="1" applyAlignment="1">
      <alignment horizontal="center" vertical="center" wrapText="1" shrinkToFit="1"/>
    </xf>
    <xf numFmtId="178" fontId="16" fillId="0" borderId="7" xfId="0" quotePrefix="1" applyNumberFormat="1" applyFont="1" applyBorder="1" applyAlignment="1">
      <alignment horizontal="center" vertical="center" wrapText="1" shrinkToFit="1"/>
    </xf>
    <xf numFmtId="178" fontId="16" fillId="0" borderId="8" xfId="0" quotePrefix="1" applyNumberFormat="1" applyFont="1" applyBorder="1" applyAlignment="1">
      <alignment horizontal="center" vertical="center" wrapText="1" shrinkToFit="1"/>
    </xf>
    <xf numFmtId="178" fontId="17" fillId="0" borderId="8" xfId="0" quotePrefix="1" applyNumberFormat="1" applyFont="1" applyBorder="1" applyAlignment="1">
      <alignment horizontal="center" vertical="center" shrinkToFit="1"/>
    </xf>
    <xf numFmtId="9" fontId="0" fillId="0" borderId="7" xfId="0" applyNumberFormat="1" applyBorder="1" applyAlignment="1">
      <alignment horizontal="distributed" vertical="center" shrinkToFit="1"/>
    </xf>
    <xf numFmtId="9" fontId="0" fillId="0" borderId="21" xfId="0" applyNumberFormat="1" applyBorder="1" applyAlignment="1">
      <alignment horizontal="distributed" vertical="center" shrinkToFit="1"/>
    </xf>
    <xf numFmtId="180" fontId="0" fillId="0" borderId="7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180" fontId="0" fillId="0" borderId="21" xfId="0" applyNumberFormat="1" applyBorder="1" applyAlignment="1">
      <alignment horizontal="right" vertical="center" shrinkToFit="1"/>
    </xf>
    <xf numFmtId="178" fontId="17" fillId="0" borderId="9" xfId="0" quotePrefix="1" applyNumberFormat="1" applyFont="1" applyBorder="1" applyAlignment="1">
      <alignment horizontal="distributed" vertical="center" justifyLastLine="1" shrinkToFit="1"/>
    </xf>
    <xf numFmtId="178" fontId="17" fillId="0" borderId="21" xfId="0" quotePrefix="1" applyNumberFormat="1" applyFont="1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shrinkToFit="1"/>
    </xf>
    <xf numFmtId="180" fontId="9" fillId="0" borderId="6" xfId="0" applyNumberFormat="1" applyFont="1" applyBorder="1" applyAlignment="1">
      <alignment horizontal="right" vertical="center" shrinkToFit="1"/>
    </xf>
    <xf numFmtId="180" fontId="9" fillId="0" borderId="7" xfId="0" applyNumberFormat="1" applyFont="1" applyBorder="1" applyAlignment="1">
      <alignment horizontal="right" vertical="center" shrinkToFit="1"/>
    </xf>
    <xf numFmtId="180" fontId="9" fillId="0" borderId="8" xfId="0" applyNumberFormat="1" applyFont="1" applyBorder="1" applyAlignment="1">
      <alignment horizontal="right" vertical="center" shrinkToFit="1"/>
    </xf>
    <xf numFmtId="180" fontId="16" fillId="0" borderId="6" xfId="0" quotePrefix="1" applyNumberFormat="1" applyFont="1" applyBorder="1" applyAlignment="1">
      <alignment horizontal="distributed" vertical="center" shrinkToFit="1"/>
    </xf>
    <xf numFmtId="180" fontId="16" fillId="0" borderId="7" xfId="0" quotePrefix="1" applyNumberFormat="1" applyFont="1" applyBorder="1" applyAlignment="1">
      <alignment horizontal="distributed" vertical="center" shrinkToFit="1"/>
    </xf>
    <xf numFmtId="9" fontId="16" fillId="0" borderId="7" xfId="0" quotePrefix="1" applyNumberFormat="1" applyFont="1" applyBorder="1" applyAlignment="1">
      <alignment horizontal="center" vertical="center" shrinkToFit="1"/>
    </xf>
    <xf numFmtId="9" fontId="16" fillId="0" borderId="8" xfId="0" quotePrefix="1" applyNumberFormat="1" applyFont="1" applyBorder="1" applyAlignment="1">
      <alignment horizontal="center" vertical="center" shrinkToFit="1"/>
    </xf>
    <xf numFmtId="180" fontId="9" fillId="0" borderId="6" xfId="0" quotePrefix="1" applyNumberFormat="1" applyFont="1" applyBorder="1" applyAlignment="1">
      <alignment horizontal="center" vertical="center" shrinkToFit="1"/>
    </xf>
    <xf numFmtId="180" fontId="9" fillId="0" borderId="7" xfId="0" quotePrefix="1" applyNumberFormat="1" applyFont="1" applyBorder="1" applyAlignment="1">
      <alignment horizontal="center" vertical="center" shrinkToFit="1"/>
    </xf>
    <xf numFmtId="180" fontId="9" fillId="0" borderId="8" xfId="0" quotePrefix="1" applyNumberFormat="1" applyFont="1" applyBorder="1" applyAlignment="1">
      <alignment horizontal="center" vertical="center" shrinkToFit="1"/>
    </xf>
    <xf numFmtId="9" fontId="0" fillId="0" borderId="6" xfId="0" applyNumberFormat="1" applyBorder="1" applyAlignment="1">
      <alignment horizontal="distributed" vertical="distributed" shrinkToFit="1"/>
    </xf>
    <xf numFmtId="9" fontId="0" fillId="0" borderId="7" xfId="0" applyNumberFormat="1" applyBorder="1" applyAlignment="1">
      <alignment horizontal="distributed" vertical="distributed" shrinkToFit="1"/>
    </xf>
    <xf numFmtId="9" fontId="0" fillId="0" borderId="8" xfId="0" applyNumberFormat="1" applyBorder="1" applyAlignment="1">
      <alignment horizontal="distributed" vertical="distributed" shrinkToFit="1"/>
    </xf>
    <xf numFmtId="180" fontId="0" fillId="0" borderId="22" xfId="0" quotePrefix="1" applyNumberFormat="1" applyBorder="1" applyAlignment="1">
      <alignment horizontal="distributed" vertical="center" shrinkToFit="1"/>
    </xf>
    <xf numFmtId="180" fontId="0" fillId="0" borderId="21" xfId="0" applyNumberFormat="1" applyBorder="1" applyAlignment="1">
      <alignment horizontal="distributed" vertical="center" shrinkToFit="1"/>
    </xf>
    <xf numFmtId="180" fontId="17" fillId="0" borderId="21" xfId="0" quotePrefix="1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 shrinkToFit="1"/>
    </xf>
    <xf numFmtId="49" fontId="0" fillId="0" borderId="0" xfId="0" applyNumberFormat="1" applyAlignment="1">
      <alignment horizontal="center" vertical="center" shrinkToFit="1"/>
    </xf>
    <xf numFmtId="9" fontId="33" fillId="0" borderId="7" xfId="0" quotePrefix="1" applyNumberFormat="1" applyFont="1" applyBorder="1" applyAlignment="1">
      <alignment horizontal="center" vertical="center" shrinkToFit="1"/>
    </xf>
    <xf numFmtId="9" fontId="33" fillId="0" borderId="8" xfId="0" quotePrefix="1" applyNumberFormat="1" applyFont="1" applyBorder="1" applyAlignment="1">
      <alignment horizontal="center" vertical="center" shrinkToFit="1"/>
    </xf>
    <xf numFmtId="58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181" fontId="9" fillId="0" borderId="0" xfId="0" quotePrefix="1" applyNumberFormat="1" applyFont="1" applyAlignment="1">
      <alignment horizontal="center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181" fontId="9" fillId="0" borderId="6" xfId="0" quotePrefix="1" applyNumberFormat="1" applyFont="1" applyBorder="1" applyAlignment="1">
      <alignment horizontal="center" vertical="center" shrinkToFit="1"/>
    </xf>
    <xf numFmtId="181" fontId="9" fillId="0" borderId="7" xfId="0" quotePrefix="1" applyNumberFormat="1" applyFont="1" applyBorder="1" applyAlignment="1">
      <alignment horizontal="center" vertical="center" shrinkToFit="1"/>
    </xf>
    <xf numFmtId="181" fontId="9" fillId="0" borderId="8" xfId="0" quotePrefix="1" applyNumberFormat="1" applyFont="1" applyBorder="1" applyAlignment="1">
      <alignment horizontal="center" vertical="center" shrinkToFit="1"/>
    </xf>
    <xf numFmtId="180" fontId="9" fillId="0" borderId="6" xfId="0" quotePrefix="1" applyNumberFormat="1" applyFont="1" applyBorder="1" applyAlignment="1">
      <alignment horizontal="right" vertical="center" shrinkToFit="1"/>
    </xf>
    <xf numFmtId="180" fontId="9" fillId="0" borderId="7" xfId="0" quotePrefix="1" applyNumberFormat="1" applyFont="1" applyBorder="1" applyAlignment="1">
      <alignment horizontal="right" vertical="center" shrinkToFit="1"/>
    </xf>
    <xf numFmtId="180" fontId="9" fillId="0" borderId="8" xfId="0" quotePrefix="1" applyNumberFormat="1" applyFont="1" applyBorder="1" applyAlignment="1">
      <alignment horizontal="right" vertical="center" shrinkToFit="1"/>
    </xf>
    <xf numFmtId="178" fontId="16" fillId="0" borderId="0" xfId="0" quotePrefix="1" applyNumberFormat="1" applyFont="1" applyAlignment="1">
      <alignment horizontal="center" vertical="center" wrapText="1" shrinkToFit="1"/>
    </xf>
    <xf numFmtId="0" fontId="11" fillId="0" borderId="0" xfId="0" applyFont="1" applyAlignment="1">
      <alignment horizontal="left" vertical="center" shrinkToFit="1"/>
    </xf>
    <xf numFmtId="182" fontId="8" fillId="0" borderId="6" xfId="0" applyNumberFormat="1" applyFont="1" applyBorder="1" applyAlignment="1">
      <alignment vertical="center" shrinkToFit="1"/>
    </xf>
    <xf numFmtId="182" fontId="8" fillId="0" borderId="7" xfId="0" applyNumberFormat="1" applyFont="1" applyBorder="1" applyAlignment="1">
      <alignment vertical="center" shrinkToFit="1"/>
    </xf>
    <xf numFmtId="182" fontId="8" fillId="0" borderId="42" xfId="0" applyNumberFormat="1" applyFont="1" applyBorder="1" applyAlignment="1">
      <alignment vertical="center" shrinkToFit="1"/>
    </xf>
    <xf numFmtId="182" fontId="8" fillId="0" borderId="37" xfId="0" applyNumberFormat="1" applyFont="1" applyBorder="1" applyAlignment="1">
      <alignment vertical="center" shrinkToFit="1"/>
    </xf>
    <xf numFmtId="182" fontId="8" fillId="0" borderId="33" xfId="0" applyNumberFormat="1" applyFont="1" applyBorder="1" applyAlignment="1">
      <alignment vertical="center" shrinkToFit="1"/>
    </xf>
    <xf numFmtId="182" fontId="8" fillId="0" borderId="67" xfId="0" applyNumberFormat="1" applyFont="1" applyBorder="1" applyAlignment="1">
      <alignment vertical="center" shrinkToFit="1"/>
    </xf>
    <xf numFmtId="57" fontId="0" fillId="0" borderId="27" xfId="0" applyNumberFormat="1" applyBorder="1" applyAlignment="1">
      <alignment horizontal="center" vertical="center" shrinkToFit="1"/>
    </xf>
    <xf numFmtId="57" fontId="0" fillId="0" borderId="39" xfId="0" applyNumberForma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177" fontId="16" fillId="0" borderId="7" xfId="0" applyNumberFormat="1" applyFont="1" applyBorder="1" applyAlignment="1">
      <alignment horizontal="center" vertical="center" shrinkToFit="1"/>
    </xf>
    <xf numFmtId="177" fontId="16" fillId="0" borderId="8" xfId="0" applyNumberFormat="1" applyFont="1" applyBorder="1" applyAlignment="1">
      <alignment horizontal="center" vertical="center" shrinkToFit="1"/>
    </xf>
    <xf numFmtId="9" fontId="27" fillId="0" borderId="7" xfId="0" quotePrefix="1" applyNumberFormat="1" applyFont="1" applyBorder="1" applyAlignment="1">
      <alignment horizontal="center" vertical="center" shrinkToFit="1"/>
    </xf>
    <xf numFmtId="9" fontId="27" fillId="0" borderId="13" xfId="0" quotePrefix="1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183" fontId="0" fillId="0" borderId="10" xfId="0" applyNumberFormat="1" applyBorder="1" applyAlignment="1">
      <alignment horizontal="center" vertical="distributed"/>
    </xf>
    <xf numFmtId="183" fontId="0" fillId="0" borderId="7" xfId="0" applyNumberFormat="1" applyBorder="1" applyAlignment="1">
      <alignment horizontal="center" vertical="distributed"/>
    </xf>
    <xf numFmtId="178" fontId="0" fillId="0" borderId="10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83" fontId="0" fillId="0" borderId="7" xfId="0" applyNumberFormat="1" applyBorder="1" applyAlignment="1">
      <alignment horizontal="center" vertical="center"/>
    </xf>
    <xf numFmtId="183" fontId="0" fillId="0" borderId="8" xfId="0" applyNumberFormat="1" applyBorder="1" applyAlignment="1">
      <alignment horizontal="center" vertical="center"/>
    </xf>
    <xf numFmtId="183" fontId="0" fillId="0" borderId="64" xfId="0" applyNumberFormat="1" applyBorder="1" applyAlignment="1">
      <alignment horizontal="center" vertical="distributed"/>
    </xf>
    <xf numFmtId="183" fontId="0" fillId="0" borderId="33" xfId="0" applyNumberFormat="1" applyBorder="1" applyAlignment="1">
      <alignment horizontal="center" vertical="distributed"/>
    </xf>
    <xf numFmtId="0" fontId="12" fillId="0" borderId="33" xfId="0" applyFont="1" applyBorder="1" applyAlignment="1">
      <alignment horizontal="center" vertical="center" shrinkToFit="1"/>
    </xf>
    <xf numFmtId="183" fontId="0" fillId="0" borderId="10" xfId="0" applyNumberFormat="1" applyBorder="1" applyAlignment="1">
      <alignment horizontal="center" vertical="center"/>
    </xf>
    <xf numFmtId="57" fontId="0" fillId="0" borderId="30" xfId="0" applyNumberFormat="1" applyBorder="1" applyAlignment="1">
      <alignment horizontal="center" vertical="center" shrinkToFit="1"/>
    </xf>
    <xf numFmtId="57" fontId="0" fillId="0" borderId="38" xfId="0" applyNumberFormat="1" applyBorder="1" applyAlignment="1">
      <alignment horizontal="center" vertical="center" shrinkToFit="1"/>
    </xf>
    <xf numFmtId="184" fontId="27" fillId="0" borderId="25" xfId="0" quotePrefix="1" applyNumberFormat="1" applyFont="1" applyBorder="1" applyAlignment="1">
      <alignment horizontal="center" vertical="center" shrinkToFit="1"/>
    </xf>
    <xf numFmtId="184" fontId="27" fillId="0" borderId="9" xfId="0" quotePrefix="1" applyNumberFormat="1" applyFont="1" applyBorder="1" applyAlignment="1">
      <alignment horizontal="center" vertical="center" shrinkToFit="1"/>
    </xf>
    <xf numFmtId="184" fontId="27" fillId="0" borderId="15" xfId="0" quotePrefix="1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21" fillId="0" borderId="0" xfId="0" applyFont="1" applyAlignment="1">
      <alignment horizontal="center" vertical="center"/>
    </xf>
    <xf numFmtId="6" fontId="3" fillId="0" borderId="0" xfId="0" applyNumberFormat="1" applyFont="1">
      <alignment vertical="center"/>
    </xf>
    <xf numFmtId="0" fontId="22" fillId="0" borderId="0" xfId="0" applyFont="1" applyAlignment="1">
      <alignment horizontal="distributed"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83" fontId="0" fillId="0" borderId="14" xfId="0" applyNumberFormat="1" applyBorder="1" applyAlignment="1">
      <alignment horizontal="center" vertical="center"/>
    </xf>
    <xf numFmtId="183" fontId="0" fillId="0" borderId="9" xfId="0" applyNumberFormat="1" applyBorder="1" applyAlignment="1">
      <alignment horizontal="center" vertical="center"/>
    </xf>
    <xf numFmtId="183" fontId="0" fillId="0" borderId="15" xfId="0" applyNumberFormat="1" applyBorder="1" applyAlignment="1">
      <alignment horizontal="center" vertical="center"/>
    </xf>
    <xf numFmtId="182" fontId="27" fillId="0" borderId="25" xfId="0" quotePrefix="1" applyNumberFormat="1" applyFont="1" applyBorder="1" applyAlignment="1">
      <alignment horizontal="center" vertical="center" shrinkToFit="1"/>
    </xf>
    <xf numFmtId="182" fontId="27" fillId="0" borderId="9" xfId="0" quotePrefix="1" applyNumberFormat="1" applyFont="1" applyBorder="1" applyAlignment="1">
      <alignment horizontal="center" vertical="center" shrinkToFit="1"/>
    </xf>
    <xf numFmtId="182" fontId="27" fillId="0" borderId="15" xfId="0" quotePrefix="1" applyNumberFormat="1" applyFont="1" applyBorder="1" applyAlignment="1">
      <alignment horizontal="center" vertical="center" shrinkToFit="1"/>
    </xf>
    <xf numFmtId="183" fontId="0" fillId="0" borderId="65" xfId="0" applyNumberFormat="1" applyBorder="1" applyAlignment="1">
      <alignment horizontal="center" vertical="distributed"/>
    </xf>
    <xf numFmtId="183" fontId="0" fillId="0" borderId="21" xfId="0" applyNumberFormat="1" applyBorder="1" applyAlignment="1">
      <alignment horizontal="center" vertical="distributed"/>
    </xf>
    <xf numFmtId="0" fontId="12" fillId="0" borderId="2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6" fontId="3" fillId="0" borderId="1" xfId="0" applyNumberFormat="1" applyFont="1" applyBorder="1">
      <alignment vertical="center"/>
    </xf>
    <xf numFmtId="0" fontId="8" fillId="0" borderId="9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distributed" vertical="center" shrinkToFit="1"/>
    </xf>
    <xf numFmtId="0" fontId="10" fillId="0" borderId="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0" fillId="0" borderId="30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82" fontId="27" fillId="0" borderId="27" xfId="0" quotePrefix="1" applyNumberFormat="1" applyFont="1" applyBorder="1" applyAlignment="1">
      <alignment vertical="center" shrinkToFit="1"/>
    </xf>
    <xf numFmtId="182" fontId="27" fillId="0" borderId="39" xfId="0" quotePrefix="1" applyNumberFormat="1" applyFont="1" applyBorder="1" applyAlignment="1">
      <alignment vertical="center" shrinkToFit="1"/>
    </xf>
    <xf numFmtId="182" fontId="27" fillId="0" borderId="38" xfId="0" quotePrefix="1" applyNumberFormat="1" applyFont="1" applyBorder="1" applyAlignment="1">
      <alignment vertical="center" shrinkToFit="1"/>
    </xf>
    <xf numFmtId="0" fontId="10" fillId="0" borderId="16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10" fillId="0" borderId="50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182" fontId="27" fillId="0" borderId="22" xfId="0" quotePrefix="1" applyNumberFormat="1" applyFont="1" applyBorder="1" applyAlignment="1">
      <alignment vertical="center" shrinkToFit="1"/>
    </xf>
    <xf numFmtId="182" fontId="27" fillId="0" borderId="21" xfId="0" quotePrefix="1" applyNumberFormat="1" applyFont="1" applyBorder="1" applyAlignment="1">
      <alignment vertical="center" shrinkToFit="1"/>
    </xf>
    <xf numFmtId="182" fontId="27" fillId="0" borderId="41" xfId="0" quotePrefix="1" applyNumberFormat="1" applyFont="1" applyBorder="1" applyAlignment="1">
      <alignment vertical="center" shrinkToFit="1"/>
    </xf>
    <xf numFmtId="182" fontId="27" fillId="0" borderId="58" xfId="0" quotePrefix="1" applyNumberFormat="1" applyFont="1" applyBorder="1" applyAlignment="1">
      <alignment vertical="center" shrinkToFit="1"/>
    </xf>
    <xf numFmtId="182" fontId="27" fillId="0" borderId="51" xfId="0" quotePrefix="1" applyNumberFormat="1" applyFont="1" applyBorder="1" applyAlignment="1">
      <alignment vertical="center" shrinkToFit="1"/>
    </xf>
    <xf numFmtId="182" fontId="27" fillId="0" borderId="52" xfId="0" quotePrefix="1" applyNumberFormat="1" applyFont="1" applyBorder="1" applyAlignment="1">
      <alignment vertical="center" shrinkToFit="1"/>
    </xf>
    <xf numFmtId="182" fontId="27" fillId="0" borderId="59" xfId="0" quotePrefix="1" applyNumberFormat="1" applyFont="1" applyBorder="1" applyAlignment="1">
      <alignment vertical="center" shrinkToFit="1"/>
    </xf>
    <xf numFmtId="182" fontId="27" fillId="0" borderId="46" xfId="0" quotePrefix="1" applyNumberFormat="1" applyFont="1" applyBorder="1" applyAlignment="1">
      <alignment vertical="center" shrinkToFit="1"/>
    </xf>
    <xf numFmtId="182" fontId="27" fillId="0" borderId="47" xfId="0" quotePrefix="1" applyNumberFormat="1" applyFont="1" applyBorder="1" applyAlignment="1">
      <alignment vertical="center" shrinkToFit="1"/>
    </xf>
    <xf numFmtId="0" fontId="10" fillId="0" borderId="45" xfId="0" applyFont="1" applyBorder="1" applyAlignment="1">
      <alignment horizontal="left" vertical="center" shrinkToFit="1"/>
    </xf>
    <xf numFmtId="0" fontId="12" fillId="0" borderId="45" xfId="0" applyFont="1" applyBorder="1" applyAlignment="1">
      <alignment horizontal="left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182" fontId="27" fillId="0" borderId="25" xfId="0" quotePrefix="1" applyNumberFormat="1" applyFont="1" applyBorder="1" applyAlignment="1">
      <alignment vertical="center" shrinkToFit="1"/>
    </xf>
    <xf numFmtId="182" fontId="27" fillId="0" borderId="9" xfId="0" quotePrefix="1" applyNumberFormat="1" applyFont="1" applyBorder="1" applyAlignment="1">
      <alignment vertical="center" shrinkToFit="1"/>
    </xf>
    <xf numFmtId="182" fontId="27" fillId="0" borderId="15" xfId="0" quotePrefix="1" applyNumberFormat="1" applyFont="1" applyBorder="1" applyAlignment="1">
      <alignment vertical="center" shrinkToFit="1"/>
    </xf>
    <xf numFmtId="0" fontId="0" fillId="0" borderId="23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183" fontId="0" fillId="0" borderId="29" xfId="0" applyNumberFormat="1" applyBorder="1" applyAlignment="1">
      <alignment horizontal="center" vertical="center" shrinkToFit="1"/>
    </xf>
    <xf numFmtId="183" fontId="0" fillId="0" borderId="30" xfId="0" applyNumberFormat="1" applyBorder="1" applyAlignment="1">
      <alignment horizontal="center" vertical="center" shrinkToFit="1"/>
    </xf>
    <xf numFmtId="183" fontId="0" fillId="0" borderId="12" xfId="0" applyNumberFormat="1" applyBorder="1" applyAlignment="1">
      <alignment horizontal="center" vertical="center" shrinkToFit="1"/>
    </xf>
    <xf numFmtId="183" fontId="0" fillId="0" borderId="5" xfId="0" applyNumberFormat="1" applyBorder="1" applyAlignment="1">
      <alignment horizontal="center" vertical="center" shrinkToFit="1"/>
    </xf>
    <xf numFmtId="183" fontId="0" fillId="0" borderId="49" xfId="0" applyNumberFormat="1" applyBorder="1" applyAlignment="1">
      <alignment horizontal="center" vertical="center" shrinkToFit="1"/>
    </xf>
    <xf numFmtId="183" fontId="0" fillId="0" borderId="50" xfId="0" applyNumberFormat="1" applyBorder="1" applyAlignment="1">
      <alignment horizontal="center" vertical="center" shrinkToFit="1"/>
    </xf>
    <xf numFmtId="183" fontId="0" fillId="0" borderId="24" xfId="0" applyNumberFormat="1" applyBorder="1" applyAlignment="1">
      <alignment horizontal="center" vertical="center" shrinkToFit="1"/>
    </xf>
    <xf numFmtId="183" fontId="0" fillId="0" borderId="16" xfId="0" applyNumberFormat="1" applyBorder="1" applyAlignment="1">
      <alignment horizontal="center" vertical="center" shrinkToFit="1"/>
    </xf>
    <xf numFmtId="183" fontId="0" fillId="0" borderId="44" xfId="0" applyNumberFormat="1" applyBorder="1" applyAlignment="1">
      <alignment horizontal="center" vertical="center" shrinkToFit="1"/>
    </xf>
    <xf numFmtId="183" fontId="0" fillId="0" borderId="45" xfId="0" applyNumberFormat="1" applyBorder="1" applyAlignment="1">
      <alignment horizontal="center" vertical="center" shrinkToFit="1"/>
    </xf>
    <xf numFmtId="0" fontId="5" fillId="0" borderId="19" xfId="0" applyFont="1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10" fillId="0" borderId="32" xfId="0" applyFont="1" applyBorder="1" applyAlignment="1">
      <alignment horizontal="left" vertical="center" shrinkToFit="1"/>
    </xf>
    <xf numFmtId="0" fontId="12" fillId="0" borderId="32" xfId="0" applyFont="1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183" fontId="0" fillId="0" borderId="54" xfId="0" applyNumberFormat="1" applyBorder="1" applyAlignment="1">
      <alignment horizontal="center" vertical="center" shrinkToFit="1"/>
    </xf>
    <xf numFmtId="183" fontId="0" fillId="0" borderId="32" xfId="0" applyNumberFormat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182" fontId="27" fillId="0" borderId="37" xfId="0" quotePrefix="1" applyNumberFormat="1" applyFont="1" applyBorder="1" applyAlignment="1">
      <alignment vertical="center" shrinkToFit="1"/>
    </xf>
    <xf numFmtId="182" fontId="27" fillId="0" borderId="33" xfId="0" quotePrefix="1" applyNumberFormat="1" applyFont="1" applyBorder="1" applyAlignment="1">
      <alignment vertical="center" shrinkToFit="1"/>
    </xf>
    <xf numFmtId="182" fontId="27" fillId="0" borderId="40" xfId="0" quotePrefix="1" applyNumberFormat="1" applyFont="1" applyBorder="1" applyAlignment="1">
      <alignment vertical="center" shrinkToFit="1"/>
    </xf>
    <xf numFmtId="182" fontId="0" fillId="0" borderId="61" xfId="0" quotePrefix="1" applyNumberFormat="1" applyBorder="1" applyAlignment="1">
      <alignment vertical="center" shrinkToFit="1"/>
    </xf>
    <xf numFmtId="182" fontId="0" fillId="0" borderId="43" xfId="0" quotePrefix="1" applyNumberFormat="1" applyBorder="1" applyAlignment="1">
      <alignment vertical="center" shrinkToFit="1"/>
    </xf>
    <xf numFmtId="182" fontId="0" fillId="0" borderId="62" xfId="0" quotePrefix="1" applyNumberFormat="1" applyBorder="1" applyAlignment="1">
      <alignment vertical="center" shrinkToFit="1"/>
    </xf>
    <xf numFmtId="0" fontId="10" fillId="0" borderId="30" xfId="0" applyFont="1" applyBorder="1" applyAlignment="1">
      <alignment horizontal="center" vertical="center" shrinkToFit="1"/>
    </xf>
  </cellXfs>
  <cellStyles count="1">
    <cellStyle name="標準" xfId="0" builtinId="0"/>
  </cellStyles>
  <dxfs count="3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DCEFF2"/>
      <color rgb="FFFE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166688</xdr:colOff>
      <xdr:row>9</xdr:row>
      <xdr:rowOff>66676</xdr:rowOff>
    </xdr:from>
    <xdr:to>
      <xdr:col>36</xdr:col>
      <xdr:colOff>77439</xdr:colOff>
      <xdr:row>14</xdr:row>
      <xdr:rowOff>52553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A75B00A-3B35-47BB-9C82-5F9D0809B8A1}"/>
            </a:ext>
          </a:extLst>
        </xdr:cNvPr>
        <xdr:cNvSpPr/>
      </xdr:nvSpPr>
      <xdr:spPr>
        <a:xfrm>
          <a:off x="4319588" y="2276476"/>
          <a:ext cx="2263426" cy="84312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13538</xdr:colOff>
      <xdr:row>26</xdr:row>
      <xdr:rowOff>2381</xdr:rowOff>
    </xdr:from>
    <xdr:to>
      <xdr:col>27</xdr:col>
      <xdr:colOff>13538</xdr:colOff>
      <xdr:row>30</xdr:row>
      <xdr:rowOff>238125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26CAF46-BDDF-418D-A35E-99A2DE5DF22F}"/>
            </a:ext>
          </a:extLst>
        </xdr:cNvPr>
        <xdr:cNvCxnSpPr/>
      </xdr:nvCxnSpPr>
      <xdr:spPr>
        <a:xfrm>
          <a:off x="4766513" y="5917406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26</xdr:row>
      <xdr:rowOff>2381</xdr:rowOff>
    </xdr:from>
    <xdr:to>
      <xdr:col>29</xdr:col>
      <xdr:colOff>12730</xdr:colOff>
      <xdr:row>30</xdr:row>
      <xdr:rowOff>238125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D93E23B-1B93-4D0C-8527-4C1E1D86FE78}"/>
            </a:ext>
          </a:extLst>
        </xdr:cNvPr>
        <xdr:cNvCxnSpPr/>
      </xdr:nvCxnSpPr>
      <xdr:spPr>
        <a:xfrm>
          <a:off x="5165755" y="5917406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31</xdr:row>
      <xdr:rowOff>2381</xdr:rowOff>
    </xdr:from>
    <xdr:to>
      <xdr:col>21</xdr:col>
      <xdr:colOff>27964</xdr:colOff>
      <xdr:row>34</xdr:row>
      <xdr:rowOff>233517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1D70BDB-689A-422B-809E-D0EC1E8DFA80}"/>
            </a:ext>
          </a:extLst>
        </xdr:cNvPr>
        <xdr:cNvCxnSpPr/>
      </xdr:nvCxnSpPr>
      <xdr:spPr>
        <a:xfrm flipH="1">
          <a:off x="3569263" y="7108031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31</xdr:row>
      <xdr:rowOff>229</xdr:rowOff>
    </xdr:from>
    <xdr:to>
      <xdr:col>23</xdr:col>
      <xdr:colOff>25563</xdr:colOff>
      <xdr:row>35</xdr:row>
      <xdr:rowOff>3072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C0A3FEE-0A4A-499B-8591-74581AA9B5F2}"/>
            </a:ext>
          </a:extLst>
        </xdr:cNvPr>
        <xdr:cNvCxnSpPr/>
      </xdr:nvCxnSpPr>
      <xdr:spPr>
        <a:xfrm>
          <a:off x="3972004" y="7105879"/>
          <a:ext cx="6434" cy="95534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36</xdr:row>
      <xdr:rowOff>2381</xdr:rowOff>
    </xdr:from>
    <xdr:to>
      <xdr:col>27</xdr:col>
      <xdr:colOff>13538</xdr:colOff>
      <xdr:row>40</xdr:row>
      <xdr:rowOff>238125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11BCA07-A8F4-4530-866E-DBBABE0DDF3B}"/>
            </a:ext>
          </a:extLst>
        </xdr:cNvPr>
        <xdr:cNvCxnSpPr/>
      </xdr:nvCxnSpPr>
      <xdr:spPr>
        <a:xfrm>
          <a:off x="4766513" y="8298656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36</xdr:row>
      <xdr:rowOff>2381</xdr:rowOff>
    </xdr:from>
    <xdr:to>
      <xdr:col>29</xdr:col>
      <xdr:colOff>12730</xdr:colOff>
      <xdr:row>40</xdr:row>
      <xdr:rowOff>238125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5DAA2FB-5CF2-4881-9EB5-5F1AA6A29AB1}"/>
            </a:ext>
          </a:extLst>
        </xdr:cNvPr>
        <xdr:cNvCxnSpPr/>
      </xdr:nvCxnSpPr>
      <xdr:spPr>
        <a:xfrm>
          <a:off x="5165755" y="8298656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41</xdr:row>
      <xdr:rowOff>2381</xdr:rowOff>
    </xdr:from>
    <xdr:to>
      <xdr:col>21</xdr:col>
      <xdr:colOff>27964</xdr:colOff>
      <xdr:row>44</xdr:row>
      <xdr:rowOff>233517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D9C1DF4-0FF2-4B10-A8F6-11148B4429A1}"/>
            </a:ext>
          </a:extLst>
        </xdr:cNvPr>
        <xdr:cNvCxnSpPr/>
      </xdr:nvCxnSpPr>
      <xdr:spPr>
        <a:xfrm flipH="1">
          <a:off x="3569263" y="9489281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41</xdr:row>
      <xdr:rowOff>229</xdr:rowOff>
    </xdr:from>
    <xdr:to>
      <xdr:col>23</xdr:col>
      <xdr:colOff>25563</xdr:colOff>
      <xdr:row>45</xdr:row>
      <xdr:rowOff>3072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1071DFB-9455-4C7A-B1C7-7A6C71BEC561}"/>
            </a:ext>
          </a:extLst>
        </xdr:cNvPr>
        <xdr:cNvCxnSpPr/>
      </xdr:nvCxnSpPr>
      <xdr:spPr>
        <a:xfrm>
          <a:off x="3972004" y="9487129"/>
          <a:ext cx="6434" cy="95534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44</xdr:row>
      <xdr:rowOff>238125</xdr:rowOff>
    </xdr:from>
    <xdr:to>
      <xdr:col>27</xdr:col>
      <xdr:colOff>13538</xdr:colOff>
      <xdr:row>45</xdr:row>
      <xdr:rowOff>232172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22B6A8F-438A-49CC-A3AC-B22A617D71C2}"/>
            </a:ext>
          </a:extLst>
        </xdr:cNvPr>
        <xdr:cNvCxnSpPr/>
      </xdr:nvCxnSpPr>
      <xdr:spPr>
        <a:xfrm>
          <a:off x="4766513" y="10439400"/>
          <a:ext cx="0" cy="232172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44</xdr:row>
      <xdr:rowOff>232172</xdr:rowOff>
    </xdr:from>
    <xdr:to>
      <xdr:col>29</xdr:col>
      <xdr:colOff>12730</xdr:colOff>
      <xdr:row>45</xdr:row>
      <xdr:rowOff>232172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4EF59E8-E459-4179-8FE7-688AC92C50DC}"/>
            </a:ext>
          </a:extLst>
        </xdr:cNvPr>
        <xdr:cNvCxnSpPr/>
      </xdr:nvCxnSpPr>
      <xdr:spPr>
        <a:xfrm>
          <a:off x="5165755" y="10433447"/>
          <a:ext cx="0" cy="2381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16167</xdr:colOff>
      <xdr:row>19</xdr:row>
      <xdr:rowOff>273327</xdr:rowOff>
    </xdr:from>
    <xdr:ext cx="4909934" cy="625812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DDB5CB4-B0B6-422A-9F94-0221B4320D06}"/>
            </a:ext>
          </a:extLst>
        </xdr:cNvPr>
        <xdr:cNvSpPr/>
      </xdr:nvSpPr>
      <xdr:spPr>
        <a:xfrm>
          <a:off x="1117754" y="4745936"/>
          <a:ext cx="490993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↓すべて税抜き金額で入力</a:t>
          </a:r>
        </a:p>
      </xdr:txBody>
    </xdr:sp>
    <xdr:clientData/>
  </xdr:oneCellAnchor>
  <xdr:oneCellAnchor>
    <xdr:from>
      <xdr:col>13</xdr:col>
      <xdr:colOff>72258</xdr:colOff>
      <xdr:row>25</xdr:row>
      <xdr:rowOff>13138</xdr:rowOff>
    </xdr:from>
    <xdr:ext cx="1437060" cy="259045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BDC485D3-A8ED-46F4-BC15-4C05EF011BA6}"/>
            </a:ext>
          </a:extLst>
        </xdr:cNvPr>
        <xdr:cNvSpPr/>
      </xdr:nvSpPr>
      <xdr:spPr>
        <a:xfrm>
          <a:off x="2371396" y="5708431"/>
          <a:ext cx="1437060" cy="2590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0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◎注文書毎に作成する</a:t>
          </a:r>
        </a:p>
      </xdr:txBody>
    </xdr:sp>
    <xdr:clientData/>
  </xdr:oneCellAnchor>
  <xdr:oneCellAnchor>
    <xdr:from>
      <xdr:col>1</xdr:col>
      <xdr:colOff>78827</xdr:colOff>
      <xdr:row>32</xdr:row>
      <xdr:rowOff>105104</xdr:rowOff>
    </xdr:from>
    <xdr:ext cx="1415772" cy="29245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8164D22-8B7C-48E9-9F7D-B873CA19789E}"/>
            </a:ext>
          </a:extLst>
        </xdr:cNvPr>
        <xdr:cNvSpPr/>
      </xdr:nvSpPr>
      <xdr:spPr>
        <a:xfrm>
          <a:off x="229913" y="7455776"/>
          <a:ext cx="1415772" cy="292452"/>
        </a:xfrm>
        <a:prstGeom prst="rect">
          <a:avLst/>
        </a:prstGeom>
        <a:ln w="952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注文書記載の番号</a:t>
          </a:r>
        </a:p>
      </xdr:txBody>
    </xdr:sp>
    <xdr:clientData/>
  </xdr:oneCellAnchor>
  <xdr:twoCellAnchor>
    <xdr:from>
      <xdr:col>5</xdr:col>
      <xdr:colOff>24713</xdr:colOff>
      <xdr:row>31</xdr:row>
      <xdr:rowOff>203638</xdr:rowOff>
    </xdr:from>
    <xdr:to>
      <xdr:col>6</xdr:col>
      <xdr:colOff>78828</xdr:colOff>
      <xdr:row>32</xdr:row>
      <xdr:rowOff>105104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8B022D4-A877-4EC0-9461-AF188B194A86}"/>
            </a:ext>
          </a:extLst>
        </xdr:cNvPr>
        <xdr:cNvCxnSpPr>
          <a:stCxn id="15" idx="0"/>
        </xdr:cNvCxnSpPr>
      </xdr:nvCxnSpPr>
      <xdr:spPr>
        <a:xfrm flipV="1">
          <a:off x="937799" y="7317828"/>
          <a:ext cx="244615" cy="13794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183930</xdr:colOff>
      <xdr:row>28</xdr:row>
      <xdr:rowOff>65690</xdr:rowOff>
    </xdr:from>
    <xdr:ext cx="1648811" cy="292452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D8A16D80-FDEA-8CD9-97BB-970FBF4A1851}"/>
            </a:ext>
          </a:extLst>
        </xdr:cNvPr>
        <xdr:cNvSpPr/>
      </xdr:nvSpPr>
      <xdr:spPr>
        <a:xfrm>
          <a:off x="906516" y="6470431"/>
          <a:ext cx="1648811" cy="292452"/>
        </a:xfrm>
        <a:prstGeom prst="rect">
          <a:avLst/>
        </a:prstGeom>
        <a:ln w="952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rgbClr val="0070C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注文書記載の工事名</a:t>
          </a:r>
        </a:p>
      </xdr:txBody>
    </xdr:sp>
    <xdr:clientData/>
  </xdr:oneCellAnchor>
  <xdr:twoCellAnchor>
    <xdr:from>
      <xdr:col>7</xdr:col>
      <xdr:colOff>59121</xdr:colOff>
      <xdr:row>26</xdr:row>
      <xdr:rowOff>203638</xdr:rowOff>
    </xdr:from>
    <xdr:to>
      <xdr:col>9</xdr:col>
      <xdr:colOff>55836</xdr:colOff>
      <xdr:row>28</xdr:row>
      <xdr:rowOff>65690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A7E015DB-2229-4BA6-1656-140F40F36248}"/>
            </a:ext>
          </a:extLst>
        </xdr:cNvPr>
        <xdr:cNvCxnSpPr>
          <a:stCxn id="22" idx="0"/>
        </xdr:cNvCxnSpPr>
      </xdr:nvCxnSpPr>
      <xdr:spPr>
        <a:xfrm flipH="1" flipV="1">
          <a:off x="1353207" y="6135414"/>
          <a:ext cx="377715" cy="33501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33780</xdr:colOff>
      <xdr:row>15</xdr:row>
      <xdr:rowOff>32559</xdr:rowOff>
    </xdr:from>
    <xdr:ext cx="3452740" cy="275717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A66C303C-1982-4E99-8DE2-71FF5FFAFE33}"/>
            </a:ext>
          </a:extLst>
        </xdr:cNvPr>
        <xdr:cNvSpPr/>
      </xdr:nvSpPr>
      <xdr:spPr>
        <a:xfrm>
          <a:off x="3760954" y="3345602"/>
          <a:ext cx="3452740" cy="2757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1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税率が変わった場合はこの部分を変更する</a:t>
          </a:r>
        </a:p>
      </xdr:txBody>
    </xdr:sp>
    <xdr:clientData/>
  </xdr:oneCellAnchor>
  <xdr:twoCellAnchor>
    <xdr:from>
      <xdr:col>27</xdr:col>
      <xdr:colOff>165652</xdr:colOff>
      <xdr:row>16</xdr:row>
      <xdr:rowOff>57978</xdr:rowOff>
    </xdr:from>
    <xdr:to>
      <xdr:col>27</xdr:col>
      <xdr:colOff>165652</xdr:colOff>
      <xdr:row>17</xdr:row>
      <xdr:rowOff>124239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FD45000D-D94F-4F1C-89BA-8438E02D3539}"/>
            </a:ext>
          </a:extLst>
        </xdr:cNvPr>
        <xdr:cNvCxnSpPr/>
      </xdr:nvCxnSpPr>
      <xdr:spPr>
        <a:xfrm>
          <a:off x="4886739" y="3611217"/>
          <a:ext cx="0" cy="30645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35</xdr:col>
      <xdr:colOff>177361</xdr:colOff>
      <xdr:row>5</xdr:row>
      <xdr:rowOff>144518</xdr:rowOff>
    </xdr:from>
    <xdr:ext cx="361293" cy="392415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8041E8B6-31AE-400D-80F9-29AFAF8D2FDE}"/>
            </a:ext>
          </a:extLst>
        </xdr:cNvPr>
        <xdr:cNvSpPr/>
      </xdr:nvSpPr>
      <xdr:spPr>
        <a:xfrm>
          <a:off x="6470430" y="1543708"/>
          <a:ext cx="361293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  <a:endParaRPr lang="ja-JP" altLang="en-US" sz="32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35</xdr:col>
      <xdr:colOff>177361</xdr:colOff>
      <xdr:row>5</xdr:row>
      <xdr:rowOff>144519</xdr:rowOff>
    </xdr:from>
    <xdr:to>
      <xdr:col>37</xdr:col>
      <xdr:colOff>111671</xdr:colOff>
      <xdr:row>7</xdr:row>
      <xdr:rowOff>118243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FF17672-36C9-4987-A68C-3883A79E5740}"/>
            </a:ext>
          </a:extLst>
        </xdr:cNvPr>
        <xdr:cNvSpPr/>
      </xdr:nvSpPr>
      <xdr:spPr>
        <a:xfrm>
          <a:off x="6470430" y="1543709"/>
          <a:ext cx="354724" cy="35472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111672</xdr:colOff>
      <xdr:row>4</xdr:row>
      <xdr:rowOff>52551</xdr:rowOff>
    </xdr:from>
    <xdr:ext cx="2898911" cy="507743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D9E84237-0E94-4417-BD30-AFD83F31F1D0}"/>
            </a:ext>
          </a:extLst>
        </xdr:cNvPr>
        <xdr:cNvSpPr/>
      </xdr:nvSpPr>
      <xdr:spPr>
        <a:xfrm>
          <a:off x="459054" y="1262786"/>
          <a:ext cx="2898911" cy="507743"/>
        </a:xfrm>
        <a:prstGeom prst="rect">
          <a:avLst/>
        </a:prstGeom>
        <a:ln w="952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適格請求書発行業者登録番号</a:t>
          </a:r>
          <a:endParaRPr lang="en-US" altLang="ja-JP" sz="16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19</xdr:col>
      <xdr:colOff>190500</xdr:colOff>
      <xdr:row>6</xdr:row>
      <xdr:rowOff>39413</xdr:rowOff>
    </xdr:from>
    <xdr:to>
      <xdr:col>24</xdr:col>
      <xdr:colOff>157655</xdr:colOff>
      <xdr:row>8</xdr:row>
      <xdr:rowOff>98534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4A05AD9B-BDE1-4A65-B57C-3AEE90329C72}"/>
            </a:ext>
          </a:extLst>
        </xdr:cNvPr>
        <xdr:cNvCxnSpPr/>
      </xdr:nvCxnSpPr>
      <xdr:spPr>
        <a:xfrm>
          <a:off x="3356741" y="1629103"/>
          <a:ext cx="952500" cy="44012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73287</xdr:colOff>
      <xdr:row>11</xdr:row>
      <xdr:rowOff>16565</xdr:rowOff>
    </xdr:from>
    <xdr:to>
      <xdr:col>78</xdr:col>
      <xdr:colOff>184463</xdr:colOff>
      <xdr:row>27</xdr:row>
      <xdr:rowOff>165653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8211277-16AF-17CE-9DC4-B5B032CB4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3461" y="2517913"/>
          <a:ext cx="3126045" cy="4066762"/>
        </a:xfrm>
        <a:prstGeom prst="rect">
          <a:avLst/>
        </a:prstGeom>
      </xdr:spPr>
    </xdr:pic>
    <xdr:clientData/>
  </xdr:twoCellAnchor>
  <xdr:twoCellAnchor editAs="oneCell">
    <xdr:from>
      <xdr:col>47</xdr:col>
      <xdr:colOff>62672</xdr:colOff>
      <xdr:row>31</xdr:row>
      <xdr:rowOff>49165</xdr:rowOff>
    </xdr:from>
    <xdr:to>
      <xdr:col>79</xdr:col>
      <xdr:colOff>121802</xdr:colOff>
      <xdr:row>51</xdr:row>
      <xdr:rowOff>35034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97C257B-05A6-D03A-27F3-D119CC695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2846" y="7428969"/>
          <a:ext cx="3264499" cy="4541304"/>
        </a:xfrm>
        <a:prstGeom prst="rect">
          <a:avLst/>
        </a:prstGeom>
      </xdr:spPr>
    </xdr:pic>
    <xdr:clientData/>
  </xdr:twoCellAnchor>
  <xdr:oneCellAnchor>
    <xdr:from>
      <xdr:col>27</xdr:col>
      <xdr:colOff>9217</xdr:colOff>
      <xdr:row>27</xdr:row>
      <xdr:rowOff>8284</xdr:rowOff>
    </xdr:from>
    <xdr:ext cx="1826141" cy="625812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A92F662D-20BE-E790-BDD5-65540F558805}"/>
            </a:ext>
          </a:extLst>
        </xdr:cNvPr>
        <xdr:cNvSpPr/>
      </xdr:nvSpPr>
      <xdr:spPr>
        <a:xfrm>
          <a:off x="4730304" y="6427306"/>
          <a:ext cx="1826141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請負契約</a:t>
          </a:r>
        </a:p>
      </xdr:txBody>
    </xdr:sp>
    <xdr:clientData/>
  </xdr:oneCellAnchor>
  <xdr:oneCellAnchor>
    <xdr:from>
      <xdr:col>47</xdr:col>
      <xdr:colOff>105969</xdr:colOff>
      <xdr:row>20</xdr:row>
      <xdr:rowOff>124240</xdr:rowOff>
    </xdr:from>
    <xdr:ext cx="3057247" cy="625812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1CD1A68-D9F2-3AC9-7EBC-FA9C07211F3D}"/>
            </a:ext>
          </a:extLst>
        </xdr:cNvPr>
        <xdr:cNvSpPr/>
      </xdr:nvSpPr>
      <xdr:spPr>
        <a:xfrm>
          <a:off x="8786143" y="4936436"/>
          <a:ext cx="3057247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請負明細書添付</a:t>
          </a:r>
        </a:p>
      </xdr:txBody>
    </xdr:sp>
    <xdr:clientData/>
  </xdr:oneCellAnchor>
  <xdr:oneCellAnchor>
    <xdr:from>
      <xdr:col>27</xdr:col>
      <xdr:colOff>183152</xdr:colOff>
      <xdr:row>37</xdr:row>
      <xdr:rowOff>182219</xdr:rowOff>
    </xdr:from>
    <xdr:ext cx="1826141" cy="62581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CA8D4541-36BE-26D7-907E-6E8BD5ADAB9E}"/>
            </a:ext>
          </a:extLst>
        </xdr:cNvPr>
        <xdr:cNvSpPr/>
      </xdr:nvSpPr>
      <xdr:spPr>
        <a:xfrm>
          <a:off x="4904239" y="9003197"/>
          <a:ext cx="1826141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常用契約</a:t>
          </a:r>
        </a:p>
      </xdr:txBody>
    </xdr:sp>
    <xdr:clientData/>
  </xdr:oneCellAnchor>
  <xdr:oneCellAnchor>
    <xdr:from>
      <xdr:col>47</xdr:col>
      <xdr:colOff>39709</xdr:colOff>
      <xdr:row>39</xdr:row>
      <xdr:rowOff>115958</xdr:rowOff>
    </xdr:from>
    <xdr:ext cx="3057247" cy="625812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815B389E-FC3C-44B0-CDBD-B72DEE83D2D5}"/>
            </a:ext>
          </a:extLst>
        </xdr:cNvPr>
        <xdr:cNvSpPr/>
      </xdr:nvSpPr>
      <xdr:spPr>
        <a:xfrm>
          <a:off x="8719883" y="9417328"/>
          <a:ext cx="3057247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請求明細書添付</a:t>
          </a:r>
        </a:p>
      </xdr:txBody>
    </xdr:sp>
    <xdr:clientData/>
  </xdr:oneCellAnchor>
  <xdr:twoCellAnchor>
    <xdr:from>
      <xdr:col>37</xdr:col>
      <xdr:colOff>24847</xdr:colOff>
      <xdr:row>25</xdr:row>
      <xdr:rowOff>24848</xdr:rowOff>
    </xdr:from>
    <xdr:to>
      <xdr:col>45</xdr:col>
      <xdr:colOff>115955</xdr:colOff>
      <xdr:row>28</xdr:row>
      <xdr:rowOff>49696</xdr:rowOff>
    </xdr:to>
    <xdr:sp macro="" textlink="">
      <xdr:nvSpPr>
        <xdr:cNvPr id="26" name="矢印: 右 25">
          <a:extLst>
            <a:ext uri="{FF2B5EF4-FFF2-40B4-BE49-F238E27FC236}">
              <a16:creationId xmlns:a16="http://schemas.microsoft.com/office/drawing/2014/main" id="{8077FD0E-E9E0-B18A-9D44-A9ADAA19D0FF}"/>
            </a:ext>
          </a:extLst>
        </xdr:cNvPr>
        <xdr:cNvSpPr/>
      </xdr:nvSpPr>
      <xdr:spPr>
        <a:xfrm rot="20673092">
          <a:off x="6725477" y="5963478"/>
          <a:ext cx="1673087" cy="745435"/>
        </a:xfrm>
        <a:prstGeom prst="right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163579</xdr:colOff>
      <xdr:row>38</xdr:row>
      <xdr:rowOff>171037</xdr:rowOff>
    </xdr:from>
    <xdr:to>
      <xdr:col>46</xdr:col>
      <xdr:colOff>55905</xdr:colOff>
      <xdr:row>41</xdr:row>
      <xdr:rowOff>195885</xdr:rowOff>
    </xdr:to>
    <xdr:sp macro="" textlink="">
      <xdr:nvSpPr>
        <xdr:cNvPr id="29" name="矢印: 右 28">
          <a:extLst>
            <a:ext uri="{FF2B5EF4-FFF2-40B4-BE49-F238E27FC236}">
              <a16:creationId xmlns:a16="http://schemas.microsoft.com/office/drawing/2014/main" id="{8361B0A1-878D-6D8B-0979-BE34CA09F74B}"/>
            </a:ext>
          </a:extLst>
        </xdr:cNvPr>
        <xdr:cNvSpPr/>
      </xdr:nvSpPr>
      <xdr:spPr>
        <a:xfrm rot="768073">
          <a:off x="6897754" y="9200737"/>
          <a:ext cx="1683026" cy="739223"/>
        </a:xfrm>
        <a:prstGeom prst="right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48</xdr:col>
      <xdr:colOff>171889</xdr:colOff>
      <xdr:row>14</xdr:row>
      <xdr:rowOff>107675</xdr:rowOff>
    </xdr:from>
    <xdr:ext cx="2842573" cy="392415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CCBCEE80-E4DF-2D17-B342-B453B3E90CCE}"/>
            </a:ext>
          </a:extLst>
        </xdr:cNvPr>
        <xdr:cNvSpPr/>
      </xdr:nvSpPr>
      <xdr:spPr>
        <a:xfrm>
          <a:off x="9050846" y="3180523"/>
          <a:ext cx="2842573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↓すべて税抜き金額で入力</a:t>
          </a:r>
        </a:p>
      </xdr:txBody>
    </xdr:sp>
    <xdr:clientData/>
  </xdr:oneCellAnchor>
  <xdr:oneCellAnchor>
    <xdr:from>
      <xdr:col>48</xdr:col>
      <xdr:colOff>80780</xdr:colOff>
      <xdr:row>34</xdr:row>
      <xdr:rowOff>124240</xdr:rowOff>
    </xdr:from>
    <xdr:ext cx="2842573" cy="392415"/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55FD3F55-6E28-3BB0-B407-3C5ED267AA79}"/>
            </a:ext>
          </a:extLst>
        </xdr:cNvPr>
        <xdr:cNvSpPr/>
      </xdr:nvSpPr>
      <xdr:spPr>
        <a:xfrm>
          <a:off x="8959737" y="8224631"/>
          <a:ext cx="2842573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↓すべて税抜き金額で入力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166688</xdr:colOff>
      <xdr:row>9</xdr:row>
      <xdr:rowOff>66676</xdr:rowOff>
    </xdr:from>
    <xdr:to>
      <xdr:col>36</xdr:col>
      <xdr:colOff>77439</xdr:colOff>
      <xdr:row>14</xdr:row>
      <xdr:rowOff>52553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33876" y="2275285"/>
          <a:ext cx="2280094" cy="84312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13538</xdr:colOff>
      <xdr:row>26</xdr:row>
      <xdr:rowOff>2381</xdr:rowOff>
    </xdr:from>
    <xdr:to>
      <xdr:col>27</xdr:col>
      <xdr:colOff>13538</xdr:colOff>
      <xdr:row>30</xdr:row>
      <xdr:rowOff>238125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E949DB2-0310-474B-E367-DC41B5912DF2}"/>
            </a:ext>
          </a:extLst>
        </xdr:cNvPr>
        <xdr:cNvCxnSpPr/>
      </xdr:nvCxnSpPr>
      <xdr:spPr>
        <a:xfrm>
          <a:off x="4734625" y="5949294"/>
          <a:ext cx="0" cy="1196527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26</xdr:row>
      <xdr:rowOff>2381</xdr:rowOff>
    </xdr:from>
    <xdr:to>
      <xdr:col>29</xdr:col>
      <xdr:colOff>12730</xdr:colOff>
      <xdr:row>30</xdr:row>
      <xdr:rowOff>238125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FDE25BB-9443-45E1-C907-FFD111C9A16E}"/>
            </a:ext>
          </a:extLst>
        </xdr:cNvPr>
        <xdr:cNvCxnSpPr/>
      </xdr:nvCxnSpPr>
      <xdr:spPr>
        <a:xfrm>
          <a:off x="5201950" y="5263991"/>
          <a:ext cx="0" cy="119586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31</xdr:row>
      <xdr:rowOff>2381</xdr:rowOff>
    </xdr:from>
    <xdr:to>
      <xdr:col>21</xdr:col>
      <xdr:colOff>27964</xdr:colOff>
      <xdr:row>34</xdr:row>
      <xdr:rowOff>233517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3F7D0A4A-7197-0E8C-4D59-91F646FF30E0}"/>
            </a:ext>
          </a:extLst>
        </xdr:cNvPr>
        <xdr:cNvCxnSpPr/>
      </xdr:nvCxnSpPr>
      <xdr:spPr>
        <a:xfrm flipH="1">
          <a:off x="3590218" y="6464141"/>
          <a:ext cx="11526" cy="951226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31</xdr:row>
      <xdr:rowOff>229</xdr:rowOff>
    </xdr:from>
    <xdr:to>
      <xdr:col>23</xdr:col>
      <xdr:colOff>25563</xdr:colOff>
      <xdr:row>35</xdr:row>
      <xdr:rowOff>3072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AEF94BF1-47D2-45CA-1466-3314FF19E8A2}"/>
            </a:ext>
          </a:extLst>
        </xdr:cNvPr>
        <xdr:cNvCxnSpPr/>
      </xdr:nvCxnSpPr>
      <xdr:spPr>
        <a:xfrm>
          <a:off x="3996769" y="6461989"/>
          <a:ext cx="6434" cy="96296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36</xdr:row>
      <xdr:rowOff>2381</xdr:rowOff>
    </xdr:from>
    <xdr:to>
      <xdr:col>27</xdr:col>
      <xdr:colOff>13538</xdr:colOff>
      <xdr:row>40</xdr:row>
      <xdr:rowOff>238125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19A161A2-9070-4D63-A7DF-28B65E191B4A}"/>
            </a:ext>
          </a:extLst>
        </xdr:cNvPr>
        <xdr:cNvCxnSpPr/>
      </xdr:nvCxnSpPr>
      <xdr:spPr>
        <a:xfrm>
          <a:off x="4787944" y="5258990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36</xdr:row>
      <xdr:rowOff>2381</xdr:rowOff>
    </xdr:from>
    <xdr:to>
      <xdr:col>29</xdr:col>
      <xdr:colOff>12730</xdr:colOff>
      <xdr:row>40</xdr:row>
      <xdr:rowOff>238125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5F6F3FAB-73CD-461C-A3B5-5324FD3185E2}"/>
            </a:ext>
          </a:extLst>
        </xdr:cNvPr>
        <xdr:cNvCxnSpPr/>
      </xdr:nvCxnSpPr>
      <xdr:spPr>
        <a:xfrm>
          <a:off x="5191949" y="5258990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41</xdr:row>
      <xdr:rowOff>2381</xdr:rowOff>
    </xdr:from>
    <xdr:to>
      <xdr:col>21</xdr:col>
      <xdr:colOff>27964</xdr:colOff>
      <xdr:row>44</xdr:row>
      <xdr:rowOff>233517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82BEB5CE-F0AE-48B8-8EFC-4E04AD9BECB9}"/>
            </a:ext>
          </a:extLst>
        </xdr:cNvPr>
        <xdr:cNvCxnSpPr/>
      </xdr:nvCxnSpPr>
      <xdr:spPr>
        <a:xfrm flipH="1">
          <a:off x="3576407" y="6449615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41</xdr:row>
      <xdr:rowOff>229</xdr:rowOff>
    </xdr:from>
    <xdr:to>
      <xdr:col>23</xdr:col>
      <xdr:colOff>25563</xdr:colOff>
      <xdr:row>45</xdr:row>
      <xdr:rowOff>3072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B47AC9C1-339A-4879-97CB-16F287592CD9}"/>
            </a:ext>
          </a:extLst>
        </xdr:cNvPr>
        <xdr:cNvCxnSpPr/>
      </xdr:nvCxnSpPr>
      <xdr:spPr>
        <a:xfrm>
          <a:off x="3983910" y="6447463"/>
          <a:ext cx="6434" cy="95534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44</xdr:row>
      <xdr:rowOff>238125</xdr:rowOff>
    </xdr:from>
    <xdr:to>
      <xdr:col>27</xdr:col>
      <xdr:colOff>13538</xdr:colOff>
      <xdr:row>45</xdr:row>
      <xdr:rowOff>232172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C0FE90E9-3B1C-D897-544A-7A0FACE7A2CD}"/>
            </a:ext>
          </a:extLst>
        </xdr:cNvPr>
        <xdr:cNvCxnSpPr/>
      </xdr:nvCxnSpPr>
      <xdr:spPr>
        <a:xfrm>
          <a:off x="4787944" y="9780984"/>
          <a:ext cx="0" cy="232172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44</xdr:row>
      <xdr:rowOff>232172</xdr:rowOff>
    </xdr:from>
    <xdr:to>
      <xdr:col>29</xdr:col>
      <xdr:colOff>12730</xdr:colOff>
      <xdr:row>45</xdr:row>
      <xdr:rowOff>232172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6B514074-C519-07ED-A6B4-62AFE0E2D442}"/>
            </a:ext>
          </a:extLst>
        </xdr:cNvPr>
        <xdr:cNvCxnSpPr/>
      </xdr:nvCxnSpPr>
      <xdr:spPr>
        <a:xfrm>
          <a:off x="5191949" y="9775031"/>
          <a:ext cx="0" cy="2381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13538</xdr:colOff>
      <xdr:row>16</xdr:row>
      <xdr:rowOff>2381</xdr:rowOff>
    </xdr:from>
    <xdr:to>
      <xdr:col>27</xdr:col>
      <xdr:colOff>13538</xdr:colOff>
      <xdr:row>20</xdr:row>
      <xdr:rowOff>238125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7F252C6-9B79-44BA-A9B9-A316F17E2C46}"/>
            </a:ext>
          </a:extLst>
        </xdr:cNvPr>
        <xdr:cNvCxnSpPr/>
      </xdr:nvCxnSpPr>
      <xdr:spPr>
        <a:xfrm>
          <a:off x="4766513" y="5250656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16</xdr:row>
      <xdr:rowOff>2381</xdr:rowOff>
    </xdr:from>
    <xdr:to>
      <xdr:col>29</xdr:col>
      <xdr:colOff>12730</xdr:colOff>
      <xdr:row>20</xdr:row>
      <xdr:rowOff>238125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A791F2F-203B-493A-AEC7-4C603D962501}"/>
            </a:ext>
          </a:extLst>
        </xdr:cNvPr>
        <xdr:cNvCxnSpPr/>
      </xdr:nvCxnSpPr>
      <xdr:spPr>
        <a:xfrm>
          <a:off x="5165755" y="5250656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21</xdr:row>
      <xdr:rowOff>2381</xdr:rowOff>
    </xdr:from>
    <xdr:to>
      <xdr:col>21</xdr:col>
      <xdr:colOff>27964</xdr:colOff>
      <xdr:row>24</xdr:row>
      <xdr:rowOff>233517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E3A003C-6088-4807-8972-2D903BF8AC02}"/>
            </a:ext>
          </a:extLst>
        </xdr:cNvPr>
        <xdr:cNvCxnSpPr/>
      </xdr:nvCxnSpPr>
      <xdr:spPr>
        <a:xfrm flipH="1">
          <a:off x="3569263" y="6441281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21</xdr:row>
      <xdr:rowOff>229</xdr:rowOff>
    </xdr:from>
    <xdr:to>
      <xdr:col>23</xdr:col>
      <xdr:colOff>19129</xdr:colOff>
      <xdr:row>25</xdr:row>
      <xdr:rowOff>8283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CEA39AD-6C16-48C4-A7D6-2BF799B7145D}"/>
            </a:ext>
          </a:extLst>
        </xdr:cNvPr>
        <xdr:cNvCxnSpPr/>
      </xdr:nvCxnSpPr>
      <xdr:spPr>
        <a:xfrm>
          <a:off x="3945086" y="4754446"/>
          <a:ext cx="0" cy="968837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36</xdr:row>
      <xdr:rowOff>2381</xdr:rowOff>
    </xdr:from>
    <xdr:to>
      <xdr:col>27</xdr:col>
      <xdr:colOff>13538</xdr:colOff>
      <xdr:row>40</xdr:row>
      <xdr:rowOff>238125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05FA49D-9252-4A92-AD84-72B41478B7BE}"/>
            </a:ext>
          </a:extLst>
        </xdr:cNvPr>
        <xdr:cNvCxnSpPr/>
      </xdr:nvCxnSpPr>
      <xdr:spPr>
        <a:xfrm>
          <a:off x="4766513" y="7631906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36</xdr:row>
      <xdr:rowOff>2381</xdr:rowOff>
    </xdr:from>
    <xdr:to>
      <xdr:col>29</xdr:col>
      <xdr:colOff>12730</xdr:colOff>
      <xdr:row>40</xdr:row>
      <xdr:rowOff>238125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3D2E7DC-E064-40EE-B899-6563C4CDF13E}"/>
            </a:ext>
          </a:extLst>
        </xdr:cNvPr>
        <xdr:cNvCxnSpPr/>
      </xdr:nvCxnSpPr>
      <xdr:spPr>
        <a:xfrm>
          <a:off x="5165755" y="7631906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41</xdr:row>
      <xdr:rowOff>2381</xdr:rowOff>
    </xdr:from>
    <xdr:to>
      <xdr:col>21</xdr:col>
      <xdr:colOff>27964</xdr:colOff>
      <xdr:row>44</xdr:row>
      <xdr:rowOff>233517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7B52056-A190-47BA-8FE3-A04257788D8D}"/>
            </a:ext>
          </a:extLst>
        </xdr:cNvPr>
        <xdr:cNvCxnSpPr/>
      </xdr:nvCxnSpPr>
      <xdr:spPr>
        <a:xfrm flipH="1">
          <a:off x="3569263" y="8822531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41</xdr:row>
      <xdr:rowOff>229</xdr:rowOff>
    </xdr:from>
    <xdr:to>
      <xdr:col>23</xdr:col>
      <xdr:colOff>25563</xdr:colOff>
      <xdr:row>45</xdr:row>
      <xdr:rowOff>3072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570A2B8-41B2-4336-8300-C2F0BDA3F9EF}"/>
            </a:ext>
          </a:extLst>
        </xdr:cNvPr>
        <xdr:cNvCxnSpPr/>
      </xdr:nvCxnSpPr>
      <xdr:spPr>
        <a:xfrm>
          <a:off x="3972004" y="8820379"/>
          <a:ext cx="6434" cy="95534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44</xdr:row>
      <xdr:rowOff>238125</xdr:rowOff>
    </xdr:from>
    <xdr:to>
      <xdr:col>27</xdr:col>
      <xdr:colOff>13538</xdr:colOff>
      <xdr:row>45</xdr:row>
      <xdr:rowOff>232172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3954BCB-9958-450F-B032-82BC1629661E}"/>
            </a:ext>
          </a:extLst>
        </xdr:cNvPr>
        <xdr:cNvCxnSpPr/>
      </xdr:nvCxnSpPr>
      <xdr:spPr>
        <a:xfrm>
          <a:off x="4766513" y="9772650"/>
          <a:ext cx="0" cy="232172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44</xdr:row>
      <xdr:rowOff>232172</xdr:rowOff>
    </xdr:from>
    <xdr:to>
      <xdr:col>29</xdr:col>
      <xdr:colOff>12730</xdr:colOff>
      <xdr:row>45</xdr:row>
      <xdr:rowOff>232172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ADB453E-0F76-4792-8B3C-070ECE44C595}"/>
            </a:ext>
          </a:extLst>
        </xdr:cNvPr>
        <xdr:cNvCxnSpPr/>
      </xdr:nvCxnSpPr>
      <xdr:spPr>
        <a:xfrm>
          <a:off x="5165755" y="9766697"/>
          <a:ext cx="0" cy="2381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26</xdr:row>
      <xdr:rowOff>2381</xdr:rowOff>
    </xdr:from>
    <xdr:to>
      <xdr:col>27</xdr:col>
      <xdr:colOff>13538</xdr:colOff>
      <xdr:row>30</xdr:row>
      <xdr:rowOff>238125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BC002E6-5C3F-4F35-A970-1A103597AEC2}"/>
            </a:ext>
          </a:extLst>
        </xdr:cNvPr>
        <xdr:cNvCxnSpPr/>
      </xdr:nvCxnSpPr>
      <xdr:spPr>
        <a:xfrm>
          <a:off x="4734625" y="10040903"/>
          <a:ext cx="0" cy="1196526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26</xdr:row>
      <xdr:rowOff>2381</xdr:rowOff>
    </xdr:from>
    <xdr:to>
      <xdr:col>29</xdr:col>
      <xdr:colOff>12730</xdr:colOff>
      <xdr:row>30</xdr:row>
      <xdr:rowOff>238125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B1E1A85-E1C7-4365-86FB-DD330F9BB455}"/>
            </a:ext>
          </a:extLst>
        </xdr:cNvPr>
        <xdr:cNvCxnSpPr/>
      </xdr:nvCxnSpPr>
      <xdr:spPr>
        <a:xfrm>
          <a:off x="5131382" y="10040903"/>
          <a:ext cx="0" cy="1196526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31</xdr:row>
      <xdr:rowOff>2381</xdr:rowOff>
    </xdr:from>
    <xdr:to>
      <xdr:col>21</xdr:col>
      <xdr:colOff>27964</xdr:colOff>
      <xdr:row>34</xdr:row>
      <xdr:rowOff>233517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2830F80-EE86-4E88-B293-DF20E4F35673}"/>
            </a:ext>
          </a:extLst>
        </xdr:cNvPr>
        <xdr:cNvCxnSpPr/>
      </xdr:nvCxnSpPr>
      <xdr:spPr>
        <a:xfrm flipH="1">
          <a:off x="3544829" y="11241881"/>
          <a:ext cx="11526" cy="95172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31</xdr:row>
      <xdr:rowOff>229</xdr:rowOff>
    </xdr:from>
    <xdr:to>
      <xdr:col>23</xdr:col>
      <xdr:colOff>25563</xdr:colOff>
      <xdr:row>35</xdr:row>
      <xdr:rowOff>3072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D62D43C-C3FB-4063-A9AA-BA5F98E3C6A5}"/>
            </a:ext>
          </a:extLst>
        </xdr:cNvPr>
        <xdr:cNvCxnSpPr/>
      </xdr:nvCxnSpPr>
      <xdr:spPr>
        <a:xfrm>
          <a:off x="3945086" y="11239729"/>
          <a:ext cx="6434" cy="963626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13538</xdr:colOff>
      <xdr:row>16</xdr:row>
      <xdr:rowOff>2381</xdr:rowOff>
    </xdr:from>
    <xdr:to>
      <xdr:col>27</xdr:col>
      <xdr:colOff>13538</xdr:colOff>
      <xdr:row>20</xdr:row>
      <xdr:rowOff>238125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B576A73-3266-4BFA-A3EF-D4B1BC44764E}"/>
            </a:ext>
          </a:extLst>
        </xdr:cNvPr>
        <xdr:cNvCxnSpPr/>
      </xdr:nvCxnSpPr>
      <xdr:spPr>
        <a:xfrm>
          <a:off x="4766513" y="354568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16</xdr:row>
      <xdr:rowOff>2381</xdr:rowOff>
    </xdr:from>
    <xdr:to>
      <xdr:col>29</xdr:col>
      <xdr:colOff>12730</xdr:colOff>
      <xdr:row>20</xdr:row>
      <xdr:rowOff>238125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C4F10F-6B8B-4A0B-A7D4-35065FF6FBE1}"/>
            </a:ext>
          </a:extLst>
        </xdr:cNvPr>
        <xdr:cNvCxnSpPr/>
      </xdr:nvCxnSpPr>
      <xdr:spPr>
        <a:xfrm>
          <a:off x="5165755" y="354568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21</xdr:row>
      <xdr:rowOff>2381</xdr:rowOff>
    </xdr:from>
    <xdr:to>
      <xdr:col>21</xdr:col>
      <xdr:colOff>27964</xdr:colOff>
      <xdr:row>24</xdr:row>
      <xdr:rowOff>233517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DCB3198-7285-4EB3-8681-4222A9FDECD0}"/>
            </a:ext>
          </a:extLst>
        </xdr:cNvPr>
        <xdr:cNvCxnSpPr/>
      </xdr:nvCxnSpPr>
      <xdr:spPr>
        <a:xfrm flipH="1">
          <a:off x="3569263" y="4736306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21</xdr:row>
      <xdr:rowOff>229</xdr:rowOff>
    </xdr:from>
    <xdr:to>
      <xdr:col>23</xdr:col>
      <xdr:colOff>19129</xdr:colOff>
      <xdr:row>25</xdr:row>
      <xdr:rowOff>8283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A94146E-92A0-47E6-8E7E-7032F2F0C624}"/>
            </a:ext>
          </a:extLst>
        </xdr:cNvPr>
        <xdr:cNvCxnSpPr/>
      </xdr:nvCxnSpPr>
      <xdr:spPr>
        <a:xfrm>
          <a:off x="3972004" y="4734154"/>
          <a:ext cx="0" cy="96055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36</xdr:row>
      <xdr:rowOff>2381</xdr:rowOff>
    </xdr:from>
    <xdr:to>
      <xdr:col>27</xdr:col>
      <xdr:colOff>13538</xdr:colOff>
      <xdr:row>40</xdr:row>
      <xdr:rowOff>238125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F648A8C-F35A-41E5-9990-BDC3A7FE8453}"/>
            </a:ext>
          </a:extLst>
        </xdr:cNvPr>
        <xdr:cNvCxnSpPr/>
      </xdr:nvCxnSpPr>
      <xdr:spPr>
        <a:xfrm>
          <a:off x="4766513" y="830818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36</xdr:row>
      <xdr:rowOff>2381</xdr:rowOff>
    </xdr:from>
    <xdr:to>
      <xdr:col>29</xdr:col>
      <xdr:colOff>12730</xdr:colOff>
      <xdr:row>40</xdr:row>
      <xdr:rowOff>238125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8595C5B-0C5F-4150-97B3-EF70B608A196}"/>
            </a:ext>
          </a:extLst>
        </xdr:cNvPr>
        <xdr:cNvCxnSpPr/>
      </xdr:nvCxnSpPr>
      <xdr:spPr>
        <a:xfrm>
          <a:off x="5165755" y="830818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41</xdr:row>
      <xdr:rowOff>2381</xdr:rowOff>
    </xdr:from>
    <xdr:to>
      <xdr:col>21</xdr:col>
      <xdr:colOff>27964</xdr:colOff>
      <xdr:row>44</xdr:row>
      <xdr:rowOff>233517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D377DCB-1CB7-47B3-996C-5B38DA702983}"/>
            </a:ext>
          </a:extLst>
        </xdr:cNvPr>
        <xdr:cNvCxnSpPr/>
      </xdr:nvCxnSpPr>
      <xdr:spPr>
        <a:xfrm flipH="1">
          <a:off x="3569263" y="9498806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41</xdr:row>
      <xdr:rowOff>229</xdr:rowOff>
    </xdr:from>
    <xdr:to>
      <xdr:col>23</xdr:col>
      <xdr:colOff>25563</xdr:colOff>
      <xdr:row>45</xdr:row>
      <xdr:rowOff>3072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8E2A926-EB17-433A-9792-B56D075C295E}"/>
            </a:ext>
          </a:extLst>
        </xdr:cNvPr>
        <xdr:cNvCxnSpPr/>
      </xdr:nvCxnSpPr>
      <xdr:spPr>
        <a:xfrm>
          <a:off x="3972004" y="9496654"/>
          <a:ext cx="6434" cy="95534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44</xdr:row>
      <xdr:rowOff>238125</xdr:rowOff>
    </xdr:from>
    <xdr:to>
      <xdr:col>27</xdr:col>
      <xdr:colOff>13538</xdr:colOff>
      <xdr:row>45</xdr:row>
      <xdr:rowOff>232172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236A7B7-4462-4310-B7C4-21BEBD26B3B8}"/>
            </a:ext>
          </a:extLst>
        </xdr:cNvPr>
        <xdr:cNvCxnSpPr/>
      </xdr:nvCxnSpPr>
      <xdr:spPr>
        <a:xfrm>
          <a:off x="4766513" y="10448925"/>
          <a:ext cx="0" cy="232172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44</xdr:row>
      <xdr:rowOff>232172</xdr:rowOff>
    </xdr:from>
    <xdr:to>
      <xdr:col>29</xdr:col>
      <xdr:colOff>12730</xdr:colOff>
      <xdr:row>45</xdr:row>
      <xdr:rowOff>232172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2DD33F1-D281-48A3-82DB-7CE3498FB8CA}"/>
            </a:ext>
          </a:extLst>
        </xdr:cNvPr>
        <xdr:cNvCxnSpPr/>
      </xdr:nvCxnSpPr>
      <xdr:spPr>
        <a:xfrm>
          <a:off x="5165755" y="10442972"/>
          <a:ext cx="0" cy="2381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26</xdr:row>
      <xdr:rowOff>2381</xdr:rowOff>
    </xdr:from>
    <xdr:to>
      <xdr:col>27</xdr:col>
      <xdr:colOff>13538</xdr:colOff>
      <xdr:row>30</xdr:row>
      <xdr:rowOff>238125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A9C2A07-82E8-4C64-B90B-2972331FD7CE}"/>
            </a:ext>
          </a:extLst>
        </xdr:cNvPr>
        <xdr:cNvCxnSpPr/>
      </xdr:nvCxnSpPr>
      <xdr:spPr>
        <a:xfrm>
          <a:off x="4766513" y="592693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26</xdr:row>
      <xdr:rowOff>2381</xdr:rowOff>
    </xdr:from>
    <xdr:to>
      <xdr:col>29</xdr:col>
      <xdr:colOff>12730</xdr:colOff>
      <xdr:row>30</xdr:row>
      <xdr:rowOff>238125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B13FA1C9-FD35-4B17-ACE7-15AB85DEA623}"/>
            </a:ext>
          </a:extLst>
        </xdr:cNvPr>
        <xdr:cNvCxnSpPr/>
      </xdr:nvCxnSpPr>
      <xdr:spPr>
        <a:xfrm>
          <a:off x="5165755" y="592693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31</xdr:row>
      <xdr:rowOff>2381</xdr:rowOff>
    </xdr:from>
    <xdr:to>
      <xdr:col>21</xdr:col>
      <xdr:colOff>27964</xdr:colOff>
      <xdr:row>34</xdr:row>
      <xdr:rowOff>233517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B40F8AC3-E85D-40CF-89AC-3CEF3574E3CE}"/>
            </a:ext>
          </a:extLst>
        </xdr:cNvPr>
        <xdr:cNvCxnSpPr/>
      </xdr:nvCxnSpPr>
      <xdr:spPr>
        <a:xfrm flipH="1">
          <a:off x="3569263" y="7117556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31</xdr:row>
      <xdr:rowOff>229</xdr:rowOff>
    </xdr:from>
    <xdr:to>
      <xdr:col>23</xdr:col>
      <xdr:colOff>25563</xdr:colOff>
      <xdr:row>35</xdr:row>
      <xdr:rowOff>3072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504E45F-112B-4615-9E79-8327F561C646}"/>
            </a:ext>
          </a:extLst>
        </xdr:cNvPr>
        <xdr:cNvCxnSpPr/>
      </xdr:nvCxnSpPr>
      <xdr:spPr>
        <a:xfrm>
          <a:off x="3972004" y="7115404"/>
          <a:ext cx="6434" cy="95534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13538</xdr:colOff>
      <xdr:row>16</xdr:row>
      <xdr:rowOff>2381</xdr:rowOff>
    </xdr:from>
    <xdr:to>
      <xdr:col>27</xdr:col>
      <xdr:colOff>13538</xdr:colOff>
      <xdr:row>20</xdr:row>
      <xdr:rowOff>238125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DD0C145-0A8E-438C-B600-C5563245C0DB}"/>
            </a:ext>
          </a:extLst>
        </xdr:cNvPr>
        <xdr:cNvCxnSpPr/>
      </xdr:nvCxnSpPr>
      <xdr:spPr>
        <a:xfrm>
          <a:off x="4766513" y="354568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16</xdr:row>
      <xdr:rowOff>2381</xdr:rowOff>
    </xdr:from>
    <xdr:to>
      <xdr:col>29</xdr:col>
      <xdr:colOff>12730</xdr:colOff>
      <xdr:row>20</xdr:row>
      <xdr:rowOff>238125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9452ADD-A318-4BFD-8BB0-5765A9B9E8BF}"/>
            </a:ext>
          </a:extLst>
        </xdr:cNvPr>
        <xdr:cNvCxnSpPr/>
      </xdr:nvCxnSpPr>
      <xdr:spPr>
        <a:xfrm>
          <a:off x="5165755" y="354568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21</xdr:row>
      <xdr:rowOff>2381</xdr:rowOff>
    </xdr:from>
    <xdr:to>
      <xdr:col>21</xdr:col>
      <xdr:colOff>27964</xdr:colOff>
      <xdr:row>24</xdr:row>
      <xdr:rowOff>233517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ED0B6CF-5B94-4D16-A57F-EA89AC2DF3A3}"/>
            </a:ext>
          </a:extLst>
        </xdr:cNvPr>
        <xdr:cNvCxnSpPr/>
      </xdr:nvCxnSpPr>
      <xdr:spPr>
        <a:xfrm flipH="1">
          <a:off x="3569263" y="4736306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21</xdr:row>
      <xdr:rowOff>229</xdr:rowOff>
    </xdr:from>
    <xdr:to>
      <xdr:col>23</xdr:col>
      <xdr:colOff>19129</xdr:colOff>
      <xdr:row>25</xdr:row>
      <xdr:rowOff>8283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F5F39B6-A6AC-435B-9DAC-B0F95CDFC6E7}"/>
            </a:ext>
          </a:extLst>
        </xdr:cNvPr>
        <xdr:cNvCxnSpPr/>
      </xdr:nvCxnSpPr>
      <xdr:spPr>
        <a:xfrm>
          <a:off x="3972004" y="4734154"/>
          <a:ext cx="0" cy="96055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36</xdr:row>
      <xdr:rowOff>2381</xdr:rowOff>
    </xdr:from>
    <xdr:to>
      <xdr:col>27</xdr:col>
      <xdr:colOff>13538</xdr:colOff>
      <xdr:row>40</xdr:row>
      <xdr:rowOff>238125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956746A-478B-4AEC-84DC-91DC4FB5298C}"/>
            </a:ext>
          </a:extLst>
        </xdr:cNvPr>
        <xdr:cNvCxnSpPr/>
      </xdr:nvCxnSpPr>
      <xdr:spPr>
        <a:xfrm>
          <a:off x="4766513" y="830818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36</xdr:row>
      <xdr:rowOff>2381</xdr:rowOff>
    </xdr:from>
    <xdr:to>
      <xdr:col>29</xdr:col>
      <xdr:colOff>12730</xdr:colOff>
      <xdr:row>40</xdr:row>
      <xdr:rowOff>238125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3BD0BBB9-5896-4947-A350-16FE48EAB02D}"/>
            </a:ext>
          </a:extLst>
        </xdr:cNvPr>
        <xdr:cNvCxnSpPr/>
      </xdr:nvCxnSpPr>
      <xdr:spPr>
        <a:xfrm>
          <a:off x="5165755" y="830818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41</xdr:row>
      <xdr:rowOff>2381</xdr:rowOff>
    </xdr:from>
    <xdr:to>
      <xdr:col>21</xdr:col>
      <xdr:colOff>27964</xdr:colOff>
      <xdr:row>44</xdr:row>
      <xdr:rowOff>233517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79149C9-5AB0-47C7-BD04-9DF9AC1B457E}"/>
            </a:ext>
          </a:extLst>
        </xdr:cNvPr>
        <xdr:cNvCxnSpPr/>
      </xdr:nvCxnSpPr>
      <xdr:spPr>
        <a:xfrm flipH="1">
          <a:off x="3569263" y="9498806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41</xdr:row>
      <xdr:rowOff>229</xdr:rowOff>
    </xdr:from>
    <xdr:to>
      <xdr:col>23</xdr:col>
      <xdr:colOff>25563</xdr:colOff>
      <xdr:row>45</xdr:row>
      <xdr:rowOff>3072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84445ED-BFC1-4213-8B1B-7E885F3E073E}"/>
            </a:ext>
          </a:extLst>
        </xdr:cNvPr>
        <xdr:cNvCxnSpPr/>
      </xdr:nvCxnSpPr>
      <xdr:spPr>
        <a:xfrm>
          <a:off x="3972004" y="9496654"/>
          <a:ext cx="6434" cy="95534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44</xdr:row>
      <xdr:rowOff>238125</xdr:rowOff>
    </xdr:from>
    <xdr:to>
      <xdr:col>27</xdr:col>
      <xdr:colOff>13538</xdr:colOff>
      <xdr:row>45</xdr:row>
      <xdr:rowOff>232172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A85E066-17D3-4C42-AE6E-E2FAFCF15951}"/>
            </a:ext>
          </a:extLst>
        </xdr:cNvPr>
        <xdr:cNvCxnSpPr/>
      </xdr:nvCxnSpPr>
      <xdr:spPr>
        <a:xfrm>
          <a:off x="4766513" y="10448925"/>
          <a:ext cx="0" cy="232172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44</xdr:row>
      <xdr:rowOff>232172</xdr:rowOff>
    </xdr:from>
    <xdr:to>
      <xdr:col>29</xdr:col>
      <xdr:colOff>12730</xdr:colOff>
      <xdr:row>45</xdr:row>
      <xdr:rowOff>232172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32D4BC9-B2FF-4AFB-A77D-3689F3595C09}"/>
            </a:ext>
          </a:extLst>
        </xdr:cNvPr>
        <xdr:cNvCxnSpPr/>
      </xdr:nvCxnSpPr>
      <xdr:spPr>
        <a:xfrm>
          <a:off x="5165755" y="10442972"/>
          <a:ext cx="0" cy="2381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13538</xdr:colOff>
      <xdr:row>26</xdr:row>
      <xdr:rowOff>2381</xdr:rowOff>
    </xdr:from>
    <xdr:to>
      <xdr:col>27</xdr:col>
      <xdr:colOff>13538</xdr:colOff>
      <xdr:row>30</xdr:row>
      <xdr:rowOff>238125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19B9C1F4-5A6F-4C7C-B6CE-34E1C3F82977}"/>
            </a:ext>
          </a:extLst>
        </xdr:cNvPr>
        <xdr:cNvCxnSpPr/>
      </xdr:nvCxnSpPr>
      <xdr:spPr>
        <a:xfrm>
          <a:off x="4766513" y="592693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26</xdr:row>
      <xdr:rowOff>2381</xdr:rowOff>
    </xdr:from>
    <xdr:to>
      <xdr:col>29</xdr:col>
      <xdr:colOff>12730</xdr:colOff>
      <xdr:row>30</xdr:row>
      <xdr:rowOff>238125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78707C23-9848-44E6-9938-ADF642048015}"/>
            </a:ext>
          </a:extLst>
        </xdr:cNvPr>
        <xdr:cNvCxnSpPr/>
      </xdr:nvCxnSpPr>
      <xdr:spPr>
        <a:xfrm>
          <a:off x="5165755" y="5926931"/>
          <a:ext cx="0" cy="118824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16438</xdr:colOff>
      <xdr:row>31</xdr:row>
      <xdr:rowOff>2381</xdr:rowOff>
    </xdr:from>
    <xdr:to>
      <xdr:col>21</xdr:col>
      <xdr:colOff>27964</xdr:colOff>
      <xdr:row>34</xdr:row>
      <xdr:rowOff>233517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9A01329-5D3F-4785-BB9D-B1DA5AFEF088}"/>
            </a:ext>
          </a:extLst>
        </xdr:cNvPr>
        <xdr:cNvCxnSpPr/>
      </xdr:nvCxnSpPr>
      <xdr:spPr>
        <a:xfrm flipH="1">
          <a:off x="3569263" y="7117556"/>
          <a:ext cx="11526" cy="94551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19129</xdr:colOff>
      <xdr:row>31</xdr:row>
      <xdr:rowOff>229</xdr:rowOff>
    </xdr:from>
    <xdr:to>
      <xdr:col>23</xdr:col>
      <xdr:colOff>25563</xdr:colOff>
      <xdr:row>35</xdr:row>
      <xdr:rowOff>3072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C77868B-9C82-4013-AE49-E091871B6C32}"/>
            </a:ext>
          </a:extLst>
        </xdr:cNvPr>
        <xdr:cNvCxnSpPr/>
      </xdr:nvCxnSpPr>
      <xdr:spPr>
        <a:xfrm>
          <a:off x="3972004" y="7115404"/>
          <a:ext cx="6434" cy="955343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48843</xdr:colOff>
      <xdr:row>13</xdr:row>
      <xdr:rowOff>7027</xdr:rowOff>
    </xdr:from>
    <xdr:to>
      <xdr:col>9</xdr:col>
      <xdr:colOff>48843</xdr:colOff>
      <xdr:row>24</xdr:row>
      <xdr:rowOff>4329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2FFAFA6-856C-4B8A-A26C-70A913FF351C}"/>
            </a:ext>
          </a:extLst>
        </xdr:cNvPr>
        <xdr:cNvCxnSpPr/>
      </xdr:nvCxnSpPr>
      <xdr:spPr>
        <a:xfrm>
          <a:off x="1688504" y="3044822"/>
          <a:ext cx="0" cy="2616677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25848</xdr:colOff>
      <xdr:row>13</xdr:row>
      <xdr:rowOff>1148</xdr:rowOff>
    </xdr:from>
    <xdr:to>
      <xdr:col>12</xdr:col>
      <xdr:colOff>25848</xdr:colOff>
      <xdr:row>24</xdr:row>
      <xdr:rowOff>827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B2E37AA-1CC9-49F3-BEDF-B06D64D9A461}"/>
            </a:ext>
          </a:extLst>
        </xdr:cNvPr>
        <xdr:cNvCxnSpPr/>
      </xdr:nvCxnSpPr>
      <xdr:spPr>
        <a:xfrm>
          <a:off x="2140398" y="3039623"/>
          <a:ext cx="0" cy="261905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46346</xdr:colOff>
      <xdr:row>11</xdr:row>
      <xdr:rowOff>0</xdr:rowOff>
    </xdr:from>
    <xdr:to>
      <xdr:col>9</xdr:col>
      <xdr:colOff>46346</xdr:colOff>
      <xdr:row>12</xdr:row>
      <xdr:rowOff>3401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C36D68C-C010-C1AC-7BFA-C61A011D4D1F}"/>
            </a:ext>
          </a:extLst>
        </xdr:cNvPr>
        <xdr:cNvCxnSpPr/>
      </xdr:nvCxnSpPr>
      <xdr:spPr>
        <a:xfrm>
          <a:off x="1686007" y="2561545"/>
          <a:ext cx="0" cy="241526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25235</xdr:colOff>
      <xdr:row>11</xdr:row>
      <xdr:rowOff>671</xdr:rowOff>
    </xdr:from>
    <xdr:to>
      <xdr:col>12</xdr:col>
      <xdr:colOff>25235</xdr:colOff>
      <xdr:row>12</xdr:row>
      <xdr:rowOff>3401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50282B2-D590-EC1C-C1B7-4A352459A25B}"/>
            </a:ext>
          </a:extLst>
        </xdr:cNvPr>
        <xdr:cNvCxnSpPr/>
      </xdr:nvCxnSpPr>
      <xdr:spPr>
        <a:xfrm>
          <a:off x="2141146" y="2562216"/>
          <a:ext cx="0" cy="24085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48843</xdr:colOff>
      <xdr:row>25</xdr:row>
      <xdr:rowOff>0</xdr:rowOff>
    </xdr:from>
    <xdr:to>
      <xdr:col>9</xdr:col>
      <xdr:colOff>48843</xdr:colOff>
      <xdr:row>27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C0D25514-F466-63DA-7DEF-C9FFB2909939}"/>
            </a:ext>
          </a:extLst>
        </xdr:cNvPr>
        <xdr:cNvCxnSpPr/>
      </xdr:nvCxnSpPr>
      <xdr:spPr>
        <a:xfrm>
          <a:off x="1687143" y="5895975"/>
          <a:ext cx="0" cy="47625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25848</xdr:colOff>
      <xdr:row>25</xdr:row>
      <xdr:rowOff>2381</xdr:rowOff>
    </xdr:from>
    <xdr:to>
      <xdr:col>12</xdr:col>
      <xdr:colOff>25848</xdr:colOff>
      <xdr:row>27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2524C03C-196D-52D0-A549-6B51A746EE2B}"/>
            </a:ext>
          </a:extLst>
        </xdr:cNvPr>
        <xdr:cNvCxnSpPr/>
      </xdr:nvCxnSpPr>
      <xdr:spPr>
        <a:xfrm>
          <a:off x="2140398" y="5898356"/>
          <a:ext cx="0" cy="47386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48843</xdr:colOff>
      <xdr:row>31</xdr:row>
      <xdr:rowOff>7027</xdr:rowOff>
    </xdr:from>
    <xdr:to>
      <xdr:col>9</xdr:col>
      <xdr:colOff>48843</xdr:colOff>
      <xdr:row>42</xdr:row>
      <xdr:rowOff>4329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EE480C66-3080-4AB9-B0FC-E5E40943FDA3}"/>
            </a:ext>
          </a:extLst>
        </xdr:cNvPr>
        <xdr:cNvCxnSpPr/>
      </xdr:nvCxnSpPr>
      <xdr:spPr>
        <a:xfrm>
          <a:off x="1688800" y="3055027"/>
          <a:ext cx="0" cy="2639454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25848</xdr:colOff>
      <xdr:row>31</xdr:row>
      <xdr:rowOff>1148</xdr:rowOff>
    </xdr:from>
    <xdr:to>
      <xdr:col>12</xdr:col>
      <xdr:colOff>25848</xdr:colOff>
      <xdr:row>42</xdr:row>
      <xdr:rowOff>827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5B6C8490-642E-4D4F-83E4-555D3A7B960B}"/>
            </a:ext>
          </a:extLst>
        </xdr:cNvPr>
        <xdr:cNvCxnSpPr/>
      </xdr:nvCxnSpPr>
      <xdr:spPr>
        <a:xfrm>
          <a:off x="2137913" y="3049148"/>
          <a:ext cx="0" cy="264183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46346</xdr:colOff>
      <xdr:row>29</xdr:row>
      <xdr:rowOff>0</xdr:rowOff>
    </xdr:from>
    <xdr:to>
      <xdr:col>9</xdr:col>
      <xdr:colOff>46346</xdr:colOff>
      <xdr:row>30</xdr:row>
      <xdr:rowOff>3401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E69A6BF4-B17B-4C19-A6DD-F726C3E72014}"/>
            </a:ext>
          </a:extLst>
        </xdr:cNvPr>
        <xdr:cNvCxnSpPr/>
      </xdr:nvCxnSpPr>
      <xdr:spPr>
        <a:xfrm>
          <a:off x="1686303" y="2567609"/>
          <a:ext cx="0" cy="243596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25235</xdr:colOff>
      <xdr:row>29</xdr:row>
      <xdr:rowOff>671</xdr:rowOff>
    </xdr:from>
    <xdr:to>
      <xdr:col>12</xdr:col>
      <xdr:colOff>25235</xdr:colOff>
      <xdr:row>30</xdr:row>
      <xdr:rowOff>3401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69A28D80-C860-4339-BAFA-2220414DA7BF}"/>
            </a:ext>
          </a:extLst>
        </xdr:cNvPr>
        <xdr:cNvCxnSpPr/>
      </xdr:nvCxnSpPr>
      <xdr:spPr>
        <a:xfrm>
          <a:off x="2137300" y="2568280"/>
          <a:ext cx="0" cy="24292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48843</xdr:colOff>
      <xdr:row>43</xdr:row>
      <xdr:rowOff>0</xdr:rowOff>
    </xdr:from>
    <xdr:to>
      <xdr:col>9</xdr:col>
      <xdr:colOff>48843</xdr:colOff>
      <xdr:row>45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F018EF42-07E1-498E-A4C6-1D2A4EFF3105}"/>
            </a:ext>
          </a:extLst>
        </xdr:cNvPr>
        <xdr:cNvCxnSpPr/>
      </xdr:nvCxnSpPr>
      <xdr:spPr>
        <a:xfrm>
          <a:off x="1688800" y="5930348"/>
          <a:ext cx="0" cy="480391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25848</xdr:colOff>
      <xdr:row>43</xdr:row>
      <xdr:rowOff>2381</xdr:rowOff>
    </xdr:from>
    <xdr:to>
      <xdr:col>12</xdr:col>
      <xdr:colOff>25848</xdr:colOff>
      <xdr:row>45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7F982A4D-02D4-4FF5-8396-7F65E5556BEA}"/>
            </a:ext>
          </a:extLst>
        </xdr:cNvPr>
        <xdr:cNvCxnSpPr/>
      </xdr:nvCxnSpPr>
      <xdr:spPr>
        <a:xfrm>
          <a:off x="2137913" y="5932729"/>
          <a:ext cx="0" cy="47801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48843</xdr:colOff>
      <xdr:row>31</xdr:row>
      <xdr:rowOff>7027</xdr:rowOff>
    </xdr:from>
    <xdr:to>
      <xdr:col>9</xdr:col>
      <xdr:colOff>48843</xdr:colOff>
      <xdr:row>42</xdr:row>
      <xdr:rowOff>4329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73B05738-93C3-4A7C-BDFF-76BFDA235FC3}"/>
            </a:ext>
          </a:extLst>
        </xdr:cNvPr>
        <xdr:cNvCxnSpPr/>
      </xdr:nvCxnSpPr>
      <xdr:spPr>
        <a:xfrm>
          <a:off x="1690074" y="3055027"/>
          <a:ext cx="0" cy="26569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25848</xdr:colOff>
      <xdr:row>31</xdr:row>
      <xdr:rowOff>1148</xdr:rowOff>
    </xdr:from>
    <xdr:to>
      <xdr:col>12</xdr:col>
      <xdr:colOff>25848</xdr:colOff>
      <xdr:row>42</xdr:row>
      <xdr:rowOff>827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38D1935-06D8-43C1-BA53-004F1C4701FA}"/>
            </a:ext>
          </a:extLst>
        </xdr:cNvPr>
        <xdr:cNvCxnSpPr/>
      </xdr:nvCxnSpPr>
      <xdr:spPr>
        <a:xfrm>
          <a:off x="2150656" y="3049148"/>
          <a:ext cx="0" cy="2659352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46346</xdr:colOff>
      <xdr:row>29</xdr:row>
      <xdr:rowOff>0</xdr:rowOff>
    </xdr:from>
    <xdr:to>
      <xdr:col>9</xdr:col>
      <xdr:colOff>46346</xdr:colOff>
      <xdr:row>30</xdr:row>
      <xdr:rowOff>3401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B5897619-CAF9-4D6E-90B6-614369FA3284}"/>
            </a:ext>
          </a:extLst>
        </xdr:cNvPr>
        <xdr:cNvCxnSpPr/>
      </xdr:nvCxnSpPr>
      <xdr:spPr>
        <a:xfrm>
          <a:off x="1687577" y="2564423"/>
          <a:ext cx="0" cy="2451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25235</xdr:colOff>
      <xdr:row>29</xdr:row>
      <xdr:rowOff>671</xdr:rowOff>
    </xdr:from>
    <xdr:to>
      <xdr:col>12</xdr:col>
      <xdr:colOff>25235</xdr:colOff>
      <xdr:row>30</xdr:row>
      <xdr:rowOff>3401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A493E8B9-B622-43C5-BAB4-3153231E9806}"/>
            </a:ext>
          </a:extLst>
        </xdr:cNvPr>
        <xdr:cNvCxnSpPr/>
      </xdr:nvCxnSpPr>
      <xdr:spPr>
        <a:xfrm>
          <a:off x="2150043" y="2565094"/>
          <a:ext cx="0" cy="24451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48843</xdr:colOff>
      <xdr:row>43</xdr:row>
      <xdr:rowOff>0</xdr:rowOff>
    </xdr:from>
    <xdr:to>
      <xdr:col>9</xdr:col>
      <xdr:colOff>48843</xdr:colOff>
      <xdr:row>45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15E354A7-5860-42D3-8B98-2185CF5200FB}"/>
            </a:ext>
          </a:extLst>
        </xdr:cNvPr>
        <xdr:cNvCxnSpPr/>
      </xdr:nvCxnSpPr>
      <xdr:spPr>
        <a:xfrm>
          <a:off x="1690074" y="5949462"/>
          <a:ext cx="0" cy="483576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25848</xdr:colOff>
      <xdr:row>43</xdr:row>
      <xdr:rowOff>2381</xdr:rowOff>
    </xdr:from>
    <xdr:to>
      <xdr:col>12</xdr:col>
      <xdr:colOff>25848</xdr:colOff>
      <xdr:row>45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C1FE5A9A-E4AF-4B3E-9B80-6FA74091785C}"/>
            </a:ext>
          </a:extLst>
        </xdr:cNvPr>
        <xdr:cNvCxnSpPr/>
      </xdr:nvCxnSpPr>
      <xdr:spPr>
        <a:xfrm>
          <a:off x="2150656" y="5951843"/>
          <a:ext cx="0" cy="48119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48843</xdr:colOff>
      <xdr:row>31</xdr:row>
      <xdr:rowOff>7027</xdr:rowOff>
    </xdr:from>
    <xdr:to>
      <xdr:col>9</xdr:col>
      <xdr:colOff>48843</xdr:colOff>
      <xdr:row>42</xdr:row>
      <xdr:rowOff>4329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A9336192-A400-4F46-AAD5-89F11944D28B}"/>
            </a:ext>
          </a:extLst>
        </xdr:cNvPr>
        <xdr:cNvCxnSpPr/>
      </xdr:nvCxnSpPr>
      <xdr:spPr>
        <a:xfrm>
          <a:off x="1690074" y="3055027"/>
          <a:ext cx="0" cy="265697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25848</xdr:colOff>
      <xdr:row>31</xdr:row>
      <xdr:rowOff>1148</xdr:rowOff>
    </xdr:from>
    <xdr:to>
      <xdr:col>12</xdr:col>
      <xdr:colOff>25848</xdr:colOff>
      <xdr:row>42</xdr:row>
      <xdr:rowOff>827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9F78AFBC-9770-4FDE-9D5B-AF274A78C50D}"/>
            </a:ext>
          </a:extLst>
        </xdr:cNvPr>
        <xdr:cNvCxnSpPr/>
      </xdr:nvCxnSpPr>
      <xdr:spPr>
        <a:xfrm>
          <a:off x="2150656" y="3049148"/>
          <a:ext cx="0" cy="2659352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46346</xdr:colOff>
      <xdr:row>29</xdr:row>
      <xdr:rowOff>0</xdr:rowOff>
    </xdr:from>
    <xdr:to>
      <xdr:col>9</xdr:col>
      <xdr:colOff>46346</xdr:colOff>
      <xdr:row>30</xdr:row>
      <xdr:rowOff>3401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828AFE9F-3B32-401E-9A0B-A4635CDF75D6}"/>
            </a:ext>
          </a:extLst>
        </xdr:cNvPr>
        <xdr:cNvCxnSpPr/>
      </xdr:nvCxnSpPr>
      <xdr:spPr>
        <a:xfrm>
          <a:off x="1687577" y="2564423"/>
          <a:ext cx="0" cy="245190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25235</xdr:colOff>
      <xdr:row>29</xdr:row>
      <xdr:rowOff>671</xdr:rowOff>
    </xdr:from>
    <xdr:to>
      <xdr:col>12</xdr:col>
      <xdr:colOff>25235</xdr:colOff>
      <xdr:row>30</xdr:row>
      <xdr:rowOff>3401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C379B633-1635-4E39-B003-ECEA3D8F3684}"/>
            </a:ext>
          </a:extLst>
        </xdr:cNvPr>
        <xdr:cNvCxnSpPr/>
      </xdr:nvCxnSpPr>
      <xdr:spPr>
        <a:xfrm>
          <a:off x="2150043" y="2565094"/>
          <a:ext cx="0" cy="24451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48843</xdr:colOff>
      <xdr:row>43</xdr:row>
      <xdr:rowOff>0</xdr:rowOff>
    </xdr:from>
    <xdr:to>
      <xdr:col>9</xdr:col>
      <xdr:colOff>48843</xdr:colOff>
      <xdr:row>45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3857D343-17E0-4F63-8AB2-DAE741B2DCC7}"/>
            </a:ext>
          </a:extLst>
        </xdr:cNvPr>
        <xdr:cNvCxnSpPr/>
      </xdr:nvCxnSpPr>
      <xdr:spPr>
        <a:xfrm>
          <a:off x="1690074" y="5949462"/>
          <a:ext cx="0" cy="483576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25848</xdr:colOff>
      <xdr:row>43</xdr:row>
      <xdr:rowOff>2381</xdr:rowOff>
    </xdr:from>
    <xdr:to>
      <xdr:col>12</xdr:col>
      <xdr:colOff>25848</xdr:colOff>
      <xdr:row>45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5C95A8B2-F32B-4978-B91D-54BAEB682E4B}"/>
            </a:ext>
          </a:extLst>
        </xdr:cNvPr>
        <xdr:cNvCxnSpPr/>
      </xdr:nvCxnSpPr>
      <xdr:spPr>
        <a:xfrm>
          <a:off x="2150656" y="5951843"/>
          <a:ext cx="0" cy="481195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13538</xdr:colOff>
      <xdr:row>13</xdr:row>
      <xdr:rowOff>2381</xdr:rowOff>
    </xdr:from>
    <xdr:to>
      <xdr:col>27</xdr:col>
      <xdr:colOff>13538</xdr:colOff>
      <xdr:row>43</xdr:row>
      <xdr:rowOff>247650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6E58661-9362-4923-8DA4-15066187BE58}"/>
            </a:ext>
          </a:extLst>
        </xdr:cNvPr>
        <xdr:cNvCxnSpPr/>
      </xdr:nvCxnSpPr>
      <xdr:spPr>
        <a:xfrm>
          <a:off x="11862638" y="2917031"/>
          <a:ext cx="0" cy="796051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12730</xdr:colOff>
      <xdr:row>13</xdr:row>
      <xdr:rowOff>2381</xdr:rowOff>
    </xdr:from>
    <xdr:to>
      <xdr:col>29</xdr:col>
      <xdr:colOff>12730</xdr:colOff>
      <xdr:row>43</xdr:row>
      <xdr:rowOff>249621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58E7207-AE7A-473F-92BD-519B967E3353}"/>
            </a:ext>
          </a:extLst>
        </xdr:cNvPr>
        <xdr:cNvCxnSpPr/>
      </xdr:nvCxnSpPr>
      <xdr:spPr>
        <a:xfrm>
          <a:off x="5129016" y="2925195"/>
          <a:ext cx="0" cy="792166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13538</xdr:colOff>
      <xdr:row>13</xdr:row>
      <xdr:rowOff>2381</xdr:rowOff>
    </xdr:from>
    <xdr:to>
      <xdr:col>21</xdr:col>
      <xdr:colOff>13538</xdr:colOff>
      <xdr:row>43</xdr:row>
      <xdr:rowOff>247650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FE3083E-31B9-4C49-8A83-3D455A95D5B2}"/>
            </a:ext>
          </a:extLst>
        </xdr:cNvPr>
        <xdr:cNvCxnSpPr/>
      </xdr:nvCxnSpPr>
      <xdr:spPr>
        <a:xfrm>
          <a:off x="11870521" y="2919002"/>
          <a:ext cx="0" cy="7930958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12730</xdr:colOff>
      <xdr:row>13</xdr:row>
      <xdr:rowOff>2381</xdr:rowOff>
    </xdr:from>
    <xdr:to>
      <xdr:col>23</xdr:col>
      <xdr:colOff>12730</xdr:colOff>
      <xdr:row>43</xdr:row>
      <xdr:rowOff>249621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6C4545E-E7D8-4CED-BC6D-5F735A64412B}"/>
            </a:ext>
          </a:extLst>
        </xdr:cNvPr>
        <xdr:cNvCxnSpPr/>
      </xdr:nvCxnSpPr>
      <xdr:spPr>
        <a:xfrm>
          <a:off x="3920701" y="2925195"/>
          <a:ext cx="0" cy="7921669"/>
        </a:xfrm>
        <a:prstGeom prst="line">
          <a:avLst/>
        </a:prstGeom>
        <a:ln w="3175"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ACCAC-0CA8-4C84-B52E-4D23827CF13C}">
  <sheetPr>
    <tabColor rgb="FFFFFF00"/>
    <pageSetUpPr fitToPage="1"/>
  </sheetPr>
  <dimension ref="A1:BO46"/>
  <sheetViews>
    <sheetView showGridLines="0" tabSelected="1" view="pageBreakPreview" zoomScale="85" zoomScaleNormal="85" zoomScaleSheetLayoutView="85" workbookViewId="0">
      <selection activeCell="G14" sqref="G14"/>
    </sheetView>
  </sheetViews>
  <sheetFormatPr defaultColWidth="2.5" defaultRowHeight="15" customHeight="1"/>
  <cols>
    <col min="1" max="1" width="2" customWidth="1"/>
    <col min="11" max="19" width="1.875" customWidth="1"/>
    <col min="20" max="31" width="2.625" customWidth="1"/>
    <col min="37" max="37" width="3" bestFit="1" customWidth="1"/>
    <col min="38" max="38" width="2.5" customWidth="1"/>
    <col min="39" max="49" width="2.625" customWidth="1"/>
    <col min="50" max="54" width="2" customWidth="1"/>
    <col min="55" max="56" width="0.5" customWidth="1"/>
    <col min="57" max="57" width="1" customWidth="1"/>
    <col min="58" max="61" width="0.125" customWidth="1"/>
    <col min="62" max="62" width="0.75" customWidth="1"/>
    <col min="63" max="65" width="0.125" customWidth="1"/>
    <col min="66" max="66" width="0.5" customWidth="1"/>
    <col min="67" max="70" width="0.125" customWidth="1"/>
  </cols>
  <sheetData>
    <row r="1" spans="1:38" ht="30" customHeight="1" thickBot="1">
      <c r="A1" s="18"/>
      <c r="B1" s="69" t="s">
        <v>4</v>
      </c>
      <c r="C1" s="70"/>
      <c r="D1" s="70"/>
      <c r="E1" s="70"/>
      <c r="F1" s="70"/>
      <c r="G1" s="70"/>
      <c r="H1" s="70"/>
      <c r="I1" s="70"/>
      <c r="J1" s="71"/>
      <c r="AH1" s="4"/>
      <c r="AI1" s="4" t="s">
        <v>12</v>
      </c>
      <c r="AK1" s="43">
        <v>1</v>
      </c>
    </row>
    <row r="2" spans="1:38" ht="15" customHeight="1">
      <c r="A2" s="18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72" t="str">
        <f>IF(AE2&lt;&gt;"","","日付")</f>
        <v/>
      </c>
      <c r="AD2" s="72"/>
      <c r="AE2" s="73">
        <v>45230</v>
      </c>
      <c r="AF2" s="73"/>
      <c r="AG2" s="73"/>
      <c r="AH2" s="73"/>
      <c r="AI2" s="73"/>
      <c r="AJ2" s="73"/>
      <c r="AK2" s="73"/>
      <c r="AL2" s="73"/>
    </row>
    <row r="3" spans="1:38" ht="28.5" customHeight="1" thickBot="1">
      <c r="A3" s="30"/>
      <c r="B3" s="1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8" ht="21.75" customHeight="1" thickTop="1">
      <c r="A4" s="21"/>
      <c r="Z4" s="74" t="s">
        <v>45</v>
      </c>
      <c r="AA4" s="74"/>
      <c r="AB4" s="74"/>
      <c r="AC4" s="42"/>
      <c r="AD4" s="75" t="s">
        <v>35</v>
      </c>
      <c r="AE4" s="75"/>
      <c r="AF4" s="75"/>
      <c r="AG4" s="75"/>
      <c r="AH4" s="75"/>
      <c r="AI4" s="75"/>
      <c r="AJ4" s="75"/>
      <c r="AK4" s="75"/>
      <c r="AL4" s="75"/>
    </row>
    <row r="5" spans="1:38" ht="15" customHeight="1">
      <c r="A5" s="21"/>
      <c r="Z5" s="74" t="s">
        <v>46</v>
      </c>
      <c r="AA5" s="74"/>
      <c r="AB5" s="74"/>
      <c r="AC5" s="42"/>
      <c r="AD5" s="76" t="s">
        <v>36</v>
      </c>
      <c r="AE5" s="76"/>
      <c r="AF5" s="76"/>
      <c r="AG5" s="76"/>
      <c r="AH5" s="76"/>
      <c r="AI5" s="76"/>
      <c r="AJ5" s="76"/>
      <c r="AK5" s="76"/>
      <c r="AL5" s="76"/>
    </row>
    <row r="6" spans="1:38" ht="15" customHeight="1">
      <c r="A6" s="21"/>
      <c r="Z6" s="74" t="s">
        <v>47</v>
      </c>
      <c r="AA6" s="74"/>
      <c r="AB6" s="74"/>
      <c r="AC6" s="42"/>
      <c r="AD6" s="82" t="s">
        <v>37</v>
      </c>
      <c r="AE6" s="82"/>
      <c r="AF6" s="82"/>
      <c r="AG6" s="82"/>
      <c r="AH6" s="82"/>
      <c r="AI6" s="82"/>
      <c r="AJ6" s="82"/>
      <c r="AK6" s="82"/>
      <c r="AL6" s="82"/>
    </row>
    <row r="7" spans="1:38" ht="15" customHeight="1">
      <c r="A7" s="21"/>
      <c r="Z7" s="74" t="s">
        <v>48</v>
      </c>
      <c r="AA7" s="74"/>
      <c r="AB7" s="74"/>
      <c r="AC7" s="42"/>
      <c r="AD7" s="82" t="s">
        <v>30</v>
      </c>
      <c r="AE7" s="82"/>
      <c r="AF7" s="82"/>
      <c r="AG7" s="82"/>
      <c r="AH7" s="82"/>
      <c r="AI7" s="82"/>
      <c r="AJ7" s="82"/>
      <c r="AK7" s="82"/>
      <c r="AL7" s="12" t="s">
        <v>16</v>
      </c>
    </row>
    <row r="8" spans="1:38" ht="15" customHeight="1">
      <c r="A8" s="21"/>
      <c r="Z8" s="74" t="s">
        <v>49</v>
      </c>
      <c r="AA8" s="74"/>
      <c r="AB8" s="74"/>
      <c r="AC8" s="42"/>
      <c r="AD8" s="82" t="s">
        <v>38</v>
      </c>
      <c r="AE8" s="82"/>
      <c r="AF8" s="82"/>
      <c r="AG8" s="82"/>
      <c r="AH8" s="82"/>
      <c r="AI8" s="82"/>
      <c r="AJ8" s="82"/>
      <c r="AK8" s="82"/>
    </row>
    <row r="9" spans="1:38" ht="18.75" customHeight="1">
      <c r="A9" s="21"/>
      <c r="Z9" s="87" t="s">
        <v>50</v>
      </c>
      <c r="AA9" s="87"/>
      <c r="AB9" s="87"/>
      <c r="AC9" s="5" t="s">
        <v>51</v>
      </c>
      <c r="AD9" s="88" t="s">
        <v>62</v>
      </c>
      <c r="AE9" s="88"/>
      <c r="AF9" s="88"/>
      <c r="AG9" s="88"/>
      <c r="AH9" s="88"/>
      <c r="AI9" s="88"/>
      <c r="AJ9" s="88"/>
      <c r="AK9" s="88"/>
    </row>
    <row r="10" spans="1:38" ht="7.5" customHeight="1">
      <c r="B10" s="77" t="s">
        <v>0</v>
      </c>
      <c r="C10" s="77"/>
      <c r="D10" s="77"/>
      <c r="E10" s="77"/>
      <c r="F10" s="77"/>
      <c r="G10" s="77"/>
      <c r="H10" s="77"/>
      <c r="I10" s="77"/>
      <c r="J10" s="77"/>
      <c r="K10" s="77"/>
      <c r="L10" s="79">
        <f>J19</f>
        <v>2090000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11"/>
    </row>
    <row r="11" spans="1:38" ht="15" customHeight="1" thickBot="1">
      <c r="A11" s="21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11"/>
      <c r="Z11" s="81" t="s">
        <v>41</v>
      </c>
      <c r="AA11" s="81"/>
      <c r="AB11" s="81"/>
      <c r="AC11" s="81"/>
      <c r="AD11" s="82" t="s">
        <v>63</v>
      </c>
      <c r="AE11" s="82"/>
      <c r="AF11" s="82"/>
      <c r="AG11" s="82"/>
      <c r="AH11" s="82"/>
      <c r="AI11" s="82"/>
      <c r="AJ11" s="82"/>
      <c r="AK11" s="8"/>
    </row>
    <row r="12" spans="1:38" ht="15" customHeight="1" thickTop="1">
      <c r="A12" s="21"/>
      <c r="Z12" s="83" t="s">
        <v>42</v>
      </c>
      <c r="AA12" s="83"/>
      <c r="AB12" s="83"/>
      <c r="AC12" s="83"/>
      <c r="AD12" s="82" t="s">
        <v>64</v>
      </c>
      <c r="AE12" s="82"/>
      <c r="AF12" s="82"/>
      <c r="AG12" s="82"/>
      <c r="AH12" s="82"/>
      <c r="AI12" s="82"/>
      <c r="AJ12" s="82"/>
      <c r="AK12" s="8"/>
    </row>
    <row r="13" spans="1:38" ht="15" customHeight="1">
      <c r="A13" s="21"/>
      <c r="B13" s="7"/>
      <c r="C13" s="7"/>
      <c r="D13" s="7"/>
      <c r="E13" s="7"/>
      <c r="F13" s="7"/>
      <c r="G13" s="7"/>
      <c r="H13" s="7"/>
      <c r="I13" s="7"/>
      <c r="J13" s="7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84" t="s">
        <v>43</v>
      </c>
      <c r="AA13" s="84"/>
      <c r="AB13" s="84"/>
      <c r="AC13" s="84"/>
      <c r="AD13" s="85" t="s">
        <v>61</v>
      </c>
      <c r="AE13" s="85"/>
      <c r="AF13" s="85"/>
      <c r="AG13" s="23" t="s">
        <v>59</v>
      </c>
      <c r="AH13" s="85">
        <v>12345</v>
      </c>
      <c r="AI13" s="85"/>
      <c r="AJ13" s="85"/>
    </row>
    <row r="14" spans="1:38" ht="15" customHeight="1">
      <c r="A14" s="27"/>
      <c r="Z14" s="86" t="s">
        <v>44</v>
      </c>
      <c r="AA14" s="86"/>
      <c r="AB14" s="86"/>
      <c r="AC14" s="86"/>
      <c r="AD14" s="76" t="s">
        <v>35</v>
      </c>
      <c r="AE14" s="76"/>
      <c r="AF14" s="76"/>
      <c r="AG14" s="76"/>
      <c r="AH14" s="76"/>
      <c r="AI14" s="76"/>
      <c r="AJ14" s="76"/>
    </row>
    <row r="15" spans="1:38" ht="18.75" customHeight="1">
      <c r="A15" s="21"/>
    </row>
    <row r="16" spans="1:38" ht="18.75" customHeight="1">
      <c r="A16" s="21"/>
    </row>
    <row r="17" spans="1:67" ht="18.75" customHeight="1">
      <c r="T17" s="23"/>
      <c r="U17" s="23"/>
      <c r="V17" s="23"/>
      <c r="W17" s="23"/>
      <c r="X17" s="23"/>
      <c r="Y17" s="23"/>
    </row>
    <row r="18" spans="1:67" ht="27" customHeight="1">
      <c r="A18" s="17"/>
      <c r="B18" s="166" t="s">
        <v>84</v>
      </c>
      <c r="C18" s="166"/>
      <c r="D18" s="166"/>
      <c r="E18" s="166"/>
      <c r="F18" s="166"/>
      <c r="G18" s="166"/>
      <c r="H18" s="166"/>
      <c r="I18" s="166"/>
      <c r="J18" s="167">
        <f>Z46</f>
        <v>1900000</v>
      </c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V18" s="170" t="s">
        <v>39</v>
      </c>
      <c r="W18" s="171"/>
      <c r="X18" s="171"/>
      <c r="Y18" s="171"/>
      <c r="Z18" s="171"/>
      <c r="AA18" s="171"/>
      <c r="AB18" s="172">
        <v>0.1</v>
      </c>
      <c r="AC18" s="173"/>
      <c r="AD18" s="174">
        <f>IF(AD9&lt;&gt;"",IF(J18&lt;&gt;"",J18*AB18,"")+AP19,"")</f>
        <v>190000</v>
      </c>
      <c r="AE18" s="175"/>
      <c r="AF18" s="175"/>
      <c r="AG18" s="175"/>
      <c r="AH18" s="175"/>
      <c r="AI18" s="175"/>
      <c r="AJ18" s="175"/>
      <c r="AK18" s="175"/>
      <c r="AL18" s="176"/>
      <c r="AM18" s="16"/>
      <c r="AN18" s="22"/>
      <c r="AP18" s="155" t="s">
        <v>71</v>
      </c>
      <c r="AQ18" s="156"/>
      <c r="AR18" s="156"/>
      <c r="AS18" s="157"/>
    </row>
    <row r="19" spans="1:67" ht="27" customHeight="1">
      <c r="A19" s="17"/>
      <c r="B19" s="177" t="s">
        <v>40</v>
      </c>
      <c r="C19" s="178"/>
      <c r="D19" s="178"/>
      <c r="E19" s="178"/>
      <c r="F19" s="178"/>
      <c r="G19" s="178"/>
      <c r="H19" s="178"/>
      <c r="I19" s="179"/>
      <c r="J19" s="167">
        <f>IF(AD9&lt;&gt;"",IF(J18&lt;&gt;"",J18+AD18,""),"")</f>
        <v>2090000</v>
      </c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9"/>
      <c r="V19" s="180"/>
      <c r="W19" s="181"/>
      <c r="X19" s="181"/>
      <c r="Y19" s="181"/>
      <c r="Z19" s="181"/>
      <c r="AA19" s="182"/>
      <c r="AB19" s="182"/>
      <c r="AC19" s="182"/>
      <c r="AD19" s="44"/>
      <c r="AE19" s="44"/>
      <c r="AF19" s="44"/>
      <c r="AG19" s="44"/>
      <c r="AH19" s="44"/>
      <c r="AI19" s="44"/>
      <c r="AJ19" s="44"/>
      <c r="AK19" s="44"/>
      <c r="AL19" s="44"/>
      <c r="AM19" s="16"/>
      <c r="AN19" s="22"/>
      <c r="AP19" s="119"/>
      <c r="AQ19" s="120"/>
      <c r="AR19" s="120"/>
      <c r="AS19" s="158"/>
    </row>
    <row r="20" spans="1:67" ht="27" customHeight="1">
      <c r="A20" s="17"/>
      <c r="B20" s="159"/>
      <c r="C20" s="159"/>
      <c r="D20" s="159"/>
      <c r="E20" s="159"/>
      <c r="F20" s="159"/>
      <c r="G20" s="159"/>
      <c r="H20" s="159"/>
      <c r="I20" s="159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2"/>
      <c r="W20" s="164"/>
      <c r="X20" s="164"/>
      <c r="Y20" s="164"/>
      <c r="Z20" s="45"/>
      <c r="AA20" s="45"/>
      <c r="AB20" s="45"/>
      <c r="AC20" s="24"/>
      <c r="AD20" s="46"/>
      <c r="AI20" s="16"/>
      <c r="AJ20" s="22"/>
    </row>
    <row r="21" spans="1:67" ht="27" customHeight="1">
      <c r="B21" s="160"/>
      <c r="C21" s="160"/>
      <c r="D21" s="160"/>
      <c r="E21" s="160"/>
      <c r="F21" s="160"/>
      <c r="G21" s="160"/>
      <c r="H21" s="160"/>
      <c r="I21" s="160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5"/>
      <c r="X21" s="165"/>
      <c r="Y21" s="165"/>
      <c r="Z21" s="45"/>
      <c r="AA21" s="45"/>
      <c r="AB21" s="45"/>
      <c r="AC21" s="24"/>
      <c r="AI21" s="14"/>
      <c r="AJ21" s="22"/>
    </row>
    <row r="22" spans="1:67" ht="14.25" customHeight="1">
      <c r="T22" s="24"/>
      <c r="U22" s="24"/>
      <c r="V22" s="24"/>
      <c r="W22" s="24"/>
      <c r="X22" s="24"/>
      <c r="Y22" s="24"/>
      <c r="AM22" s="16"/>
      <c r="AN22" s="14"/>
    </row>
    <row r="23" spans="1:67" ht="14.25" customHeight="1">
      <c r="T23" s="24"/>
      <c r="U23" s="24"/>
      <c r="V23" s="24"/>
      <c r="W23" s="24"/>
      <c r="X23" s="24"/>
      <c r="Y23" s="24"/>
      <c r="AF23" s="28"/>
      <c r="AG23" s="28"/>
      <c r="AH23" s="28"/>
      <c r="AI23" s="28"/>
      <c r="AJ23" s="28"/>
      <c r="AK23" s="28"/>
      <c r="AL23" s="28"/>
    </row>
    <row r="24" spans="1:67" ht="14.25" customHeight="1" thickBot="1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6"/>
      <c r="V24" s="26"/>
      <c r="W24" s="26"/>
      <c r="X24" s="26"/>
      <c r="Y24" s="26"/>
      <c r="Z24" s="25"/>
      <c r="AA24" s="25"/>
      <c r="AB24" s="25"/>
      <c r="AC24" s="25"/>
      <c r="AD24" s="25"/>
      <c r="AE24" s="25"/>
      <c r="AF24" s="29"/>
      <c r="AG24" s="29"/>
      <c r="AH24" s="29"/>
      <c r="AI24" s="29"/>
      <c r="AJ24" s="29"/>
      <c r="AK24" s="29"/>
      <c r="AL24" s="29"/>
    </row>
    <row r="25" spans="1:67" ht="18.95" customHeight="1" thickBot="1">
      <c r="B25" s="105" t="s">
        <v>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7"/>
      <c r="T25" s="108"/>
      <c r="U25" s="109"/>
      <c r="V25" s="109"/>
      <c r="W25" s="109"/>
      <c r="X25" s="109"/>
      <c r="Y25" s="109"/>
      <c r="Z25" s="89" t="s">
        <v>52</v>
      </c>
      <c r="AA25" s="89"/>
      <c r="AB25" s="89"/>
      <c r="AC25" s="89"/>
      <c r="AD25" s="89"/>
      <c r="AE25" s="89"/>
      <c r="AF25" s="89" t="s">
        <v>3</v>
      </c>
      <c r="AG25" s="89"/>
      <c r="AH25" s="89"/>
      <c r="AI25" s="89"/>
      <c r="AJ25" s="89"/>
      <c r="AK25" s="89"/>
      <c r="AL25" s="90"/>
    </row>
    <row r="26" spans="1:67" ht="18.95" customHeight="1">
      <c r="B26" s="91" t="s">
        <v>27</v>
      </c>
      <c r="C26" s="92"/>
      <c r="D26" s="92"/>
      <c r="E26" s="92"/>
      <c r="F26" s="93" t="s">
        <v>66</v>
      </c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19" t="s">
        <v>53</v>
      </c>
      <c r="AA26" s="19"/>
      <c r="AB26" s="19"/>
      <c r="AC26" s="94" t="s">
        <v>65</v>
      </c>
      <c r="AD26" s="94"/>
      <c r="AE26" s="94"/>
      <c r="AF26" s="94"/>
      <c r="AG26" s="94"/>
      <c r="AH26" s="19" t="s">
        <v>19</v>
      </c>
      <c r="AI26" s="19"/>
      <c r="AJ26" s="19"/>
      <c r="AK26" s="19"/>
      <c r="AL26" s="20"/>
    </row>
    <row r="27" spans="1:67" ht="18.95" customHeight="1">
      <c r="B27" s="95" t="s">
        <v>67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98"/>
      <c r="U27" s="99"/>
      <c r="V27" s="99"/>
      <c r="W27" s="99"/>
      <c r="X27" s="99"/>
      <c r="Y27" s="99"/>
      <c r="Z27" s="100">
        <v>1000000</v>
      </c>
      <c r="AA27" s="101"/>
      <c r="AB27" s="101"/>
      <c r="AC27" s="101"/>
      <c r="AD27" s="101"/>
      <c r="AE27" s="102"/>
      <c r="AF27" s="103"/>
      <c r="AG27" s="103"/>
      <c r="AH27" s="103"/>
      <c r="AI27" s="103"/>
      <c r="AJ27" s="103"/>
      <c r="AK27" s="103"/>
      <c r="AL27" s="104"/>
      <c r="AM27" s="31"/>
      <c r="AN27" s="32"/>
      <c r="AO27" s="15"/>
      <c r="AP27" s="15"/>
      <c r="BF27" t="e">
        <f>SUM(BG27:BO27)</f>
        <v>#REF!</v>
      </c>
      <c r="BG27" t="e">
        <f>#REF!*100000000</f>
        <v>#REF!</v>
      </c>
      <c r="BH27" t="e">
        <f>#REF!*10000000</f>
        <v>#REF!</v>
      </c>
      <c r="BI27" t="e">
        <f>#REF!*1000000</f>
        <v>#REF!</v>
      </c>
      <c r="BJ27">
        <f>Z27*100000</f>
        <v>100000000000</v>
      </c>
      <c r="BK27">
        <f>AA27*10000</f>
        <v>0</v>
      </c>
      <c r="BL27">
        <f>AB27*1000</f>
        <v>0</v>
      </c>
      <c r="BM27">
        <f>AC27*100</f>
        <v>0</v>
      </c>
      <c r="BN27">
        <f>AD27*10</f>
        <v>0</v>
      </c>
      <c r="BO27">
        <f>AE27*1</f>
        <v>0</v>
      </c>
    </row>
    <row r="28" spans="1:67" ht="18.95" customHeight="1"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98"/>
      <c r="U28" s="99"/>
      <c r="V28" s="99"/>
      <c r="W28" s="99"/>
      <c r="X28" s="99"/>
      <c r="Y28" s="99"/>
      <c r="Z28" s="113"/>
      <c r="AA28" s="114"/>
      <c r="AB28" s="114"/>
      <c r="AC28" s="114"/>
      <c r="AD28" s="114"/>
      <c r="AE28" s="115"/>
      <c r="AF28" s="103"/>
      <c r="AG28" s="103"/>
      <c r="AH28" s="103"/>
      <c r="AI28" s="103"/>
      <c r="AJ28" s="103"/>
      <c r="AK28" s="103"/>
      <c r="AL28" s="104"/>
      <c r="AM28" s="31"/>
      <c r="AN28" s="32"/>
      <c r="AO28" s="14"/>
      <c r="AP28" s="14"/>
      <c r="BF28" t="e">
        <f>SUM(BG28:BO28)</f>
        <v>#REF!</v>
      </c>
      <c r="BG28" t="e">
        <f>#REF!*100000000</f>
        <v>#REF!</v>
      </c>
      <c r="BH28" t="e">
        <f>#REF!*10000000</f>
        <v>#REF!</v>
      </c>
      <c r="BI28" t="e">
        <f>#REF!*1000000</f>
        <v>#REF!</v>
      </c>
      <c r="BJ28">
        <f>Z28*100000</f>
        <v>0</v>
      </c>
      <c r="BK28">
        <f>AA28*10000</f>
        <v>0</v>
      </c>
      <c r="BL28">
        <f>AB28*1000</f>
        <v>0</v>
      </c>
      <c r="BM28">
        <f>AC28*100</f>
        <v>0</v>
      </c>
      <c r="BN28">
        <f>AD28*10</f>
        <v>0</v>
      </c>
      <c r="BO28">
        <f>AE28*1</f>
        <v>0</v>
      </c>
    </row>
    <row r="29" spans="1:67" ht="18.95" customHeight="1"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  <c r="T29" s="98"/>
      <c r="U29" s="99"/>
      <c r="V29" s="99"/>
      <c r="W29" s="99"/>
      <c r="X29" s="99"/>
      <c r="Y29" s="99"/>
      <c r="Z29" s="113"/>
      <c r="AA29" s="114"/>
      <c r="AB29" s="114"/>
      <c r="AC29" s="114"/>
      <c r="AD29" s="114"/>
      <c r="AE29" s="115"/>
      <c r="AF29" s="103"/>
      <c r="AG29" s="103"/>
      <c r="AH29" s="103"/>
      <c r="AI29" s="103"/>
      <c r="AJ29" s="103"/>
      <c r="AK29" s="103"/>
      <c r="AL29" s="104"/>
      <c r="AM29" s="31"/>
      <c r="AN29" s="32"/>
      <c r="AO29" s="14"/>
      <c r="AP29" s="14"/>
      <c r="BF29" t="e">
        <f>SUM(BG29:BO29)</f>
        <v>#REF!</v>
      </c>
      <c r="BG29" t="e">
        <f>#REF!*100000000</f>
        <v>#REF!</v>
      </c>
      <c r="BH29" t="e">
        <f>#REF!*10000000</f>
        <v>#REF!</v>
      </c>
      <c r="BI29" t="e">
        <f>#REF!*1000000</f>
        <v>#REF!</v>
      </c>
      <c r="BJ29">
        <f>Z29*100000</f>
        <v>0</v>
      </c>
      <c r="BK29">
        <f>AA29*10000</f>
        <v>0</v>
      </c>
      <c r="BL29">
        <f>AB29*1000</f>
        <v>0</v>
      </c>
      <c r="BM29">
        <f>AC29*100</f>
        <v>0</v>
      </c>
      <c r="BN29">
        <f>AD29*10</f>
        <v>0</v>
      </c>
      <c r="BO29">
        <f>AE29*1</f>
        <v>0</v>
      </c>
    </row>
    <row r="30" spans="1:67" ht="18.95" customHeight="1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  <c r="T30" s="98"/>
      <c r="U30" s="99"/>
      <c r="V30" s="99"/>
      <c r="W30" s="99"/>
      <c r="X30" s="99"/>
      <c r="Y30" s="99"/>
      <c r="Z30" s="113"/>
      <c r="AA30" s="114"/>
      <c r="AB30" s="114"/>
      <c r="AC30" s="114"/>
      <c r="AD30" s="114"/>
      <c r="AE30" s="115"/>
      <c r="AF30" s="103"/>
      <c r="AG30" s="103"/>
      <c r="AH30" s="103"/>
      <c r="AI30" s="103"/>
      <c r="AJ30" s="103"/>
      <c r="AK30" s="103"/>
      <c r="AL30" s="104"/>
      <c r="AM30" s="31"/>
      <c r="AN30" s="32"/>
      <c r="AO30" s="14"/>
      <c r="AP30" s="14"/>
      <c r="BF30" t="e">
        <f>SUM(BG30:BO30)</f>
        <v>#REF!</v>
      </c>
      <c r="BG30" t="e">
        <f>#REF!*100000000</f>
        <v>#REF!</v>
      </c>
      <c r="BH30" t="e">
        <f>#REF!*10000000</f>
        <v>#REF!</v>
      </c>
      <c r="BI30" t="e">
        <f>#REF!*1000000</f>
        <v>#REF!</v>
      </c>
      <c r="BJ30">
        <f>Z30*100000</f>
        <v>0</v>
      </c>
      <c r="BK30">
        <f>AA30*10000</f>
        <v>0</v>
      </c>
      <c r="BL30">
        <f>AB30*1000</f>
        <v>0</v>
      </c>
      <c r="BM30">
        <f>AC30*100</f>
        <v>0</v>
      </c>
      <c r="BN30">
        <f>AD30*10</f>
        <v>0</v>
      </c>
      <c r="BO30">
        <f>AE30*1</f>
        <v>0</v>
      </c>
    </row>
    <row r="31" spans="1:67" ht="18.95" customHeight="1">
      <c r="B31" s="116" t="s">
        <v>29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T31" s="119"/>
      <c r="U31" s="120"/>
      <c r="V31" s="120"/>
      <c r="W31" s="120"/>
      <c r="X31" s="120"/>
      <c r="Y31" s="120"/>
      <c r="Z31" s="113">
        <f>IF(SUM(Z27:AE30)=0,"",SUM(Z27:AE30))</f>
        <v>1000000</v>
      </c>
      <c r="AA31" s="114"/>
      <c r="AB31" s="114"/>
      <c r="AC31" s="114"/>
      <c r="AD31" s="114"/>
      <c r="AE31" s="115"/>
      <c r="AF31" s="121"/>
      <c r="AG31" s="121"/>
      <c r="AH31" s="121"/>
      <c r="AI31" s="121"/>
      <c r="AJ31" s="121"/>
      <c r="AK31" s="121"/>
      <c r="AL31" s="122"/>
      <c r="AM31" s="34"/>
      <c r="AN31" s="34"/>
      <c r="AO31" s="14"/>
      <c r="AP31" s="14"/>
      <c r="BF31" t="e">
        <f>SUM(BF27:BF30)</f>
        <v>#REF!</v>
      </c>
      <c r="BG31" s="14" t="e">
        <f>INT(BF31/100000000)</f>
        <v>#REF!</v>
      </c>
      <c r="BH31" s="14" t="e">
        <f>INT(BF31/10000000)</f>
        <v>#REF!</v>
      </c>
      <c r="BI31" s="14" t="e">
        <f>INT(BF31/1000000)</f>
        <v>#REF!</v>
      </c>
      <c r="BJ31" s="14" t="e">
        <f>INT(BF31/100000)</f>
        <v>#REF!</v>
      </c>
      <c r="BK31" s="14" t="e">
        <f>INT(BF31/10000)</f>
        <v>#REF!</v>
      </c>
      <c r="BL31" s="14" t="e">
        <f>INT(BF31/1000)</f>
        <v>#REF!</v>
      </c>
      <c r="BM31" s="14" t="e">
        <f>INT(BF31/100)</f>
        <v>#REF!</v>
      </c>
      <c r="BN31" s="14" t="e">
        <f>INT(BF31/10)</f>
        <v>#REF!</v>
      </c>
      <c r="BO31" s="14" t="e">
        <f>INT(BF31/1)</f>
        <v>#REF!</v>
      </c>
    </row>
    <row r="32" spans="1:67" ht="18.95" customHeight="1">
      <c r="B32" s="116" t="s">
        <v>26</v>
      </c>
      <c r="C32" s="117"/>
      <c r="D32" s="117"/>
      <c r="E32" s="134"/>
      <c r="F32" s="123">
        <v>1234</v>
      </c>
      <c r="G32" s="123"/>
      <c r="H32" s="123"/>
      <c r="I32" s="123"/>
      <c r="J32" s="135"/>
      <c r="K32" s="125" t="s">
        <v>57</v>
      </c>
      <c r="L32" s="126"/>
      <c r="M32" s="126"/>
      <c r="N32" s="126"/>
      <c r="O32" s="126"/>
      <c r="P32" s="126"/>
      <c r="Q32" s="126"/>
      <c r="R32" s="126"/>
      <c r="S32" s="127"/>
      <c r="T32" s="101">
        <v>3000000</v>
      </c>
      <c r="U32" s="101"/>
      <c r="V32" s="101"/>
      <c r="W32" s="101"/>
      <c r="X32" s="101"/>
      <c r="Y32" s="101"/>
      <c r="Z32" s="128" t="s">
        <v>54</v>
      </c>
      <c r="AA32" s="129"/>
      <c r="AB32" s="129"/>
      <c r="AC32" s="129"/>
      <c r="AD32" s="129"/>
      <c r="AE32" s="130"/>
      <c r="AF32" s="136" t="s">
        <v>20</v>
      </c>
      <c r="AG32" s="117"/>
      <c r="AH32" s="123">
        <v>2</v>
      </c>
      <c r="AI32" s="123"/>
      <c r="AJ32" s="123"/>
      <c r="AK32" s="117" t="s">
        <v>21</v>
      </c>
      <c r="AL32" s="124"/>
      <c r="AM32" s="31"/>
      <c r="AN32" s="34"/>
      <c r="AO32" s="33"/>
      <c r="AP32" s="33"/>
      <c r="BF32" t="e">
        <f>SUM(BG32:BO32)</f>
        <v>#REF!</v>
      </c>
      <c r="BG32">
        <f>T32*100000000</f>
        <v>300000000000000</v>
      </c>
      <c r="BH32">
        <f>U32*10000000</f>
        <v>0</v>
      </c>
      <c r="BI32">
        <f>V32*1000000</f>
        <v>0</v>
      </c>
      <c r="BJ32">
        <f>W32*100000</f>
        <v>0</v>
      </c>
      <c r="BK32">
        <f>X32*10000</f>
        <v>0</v>
      </c>
      <c r="BL32">
        <f>Y32*1000</f>
        <v>0</v>
      </c>
      <c r="BM32" t="e">
        <f>#REF!*100</f>
        <v>#REF!</v>
      </c>
      <c r="BN32" t="e">
        <f>#REF!*10</f>
        <v>#REF!</v>
      </c>
      <c r="BO32" t="e">
        <f>#REF!*1</f>
        <v>#REF!</v>
      </c>
    </row>
    <row r="33" spans="2:67" ht="18.95" customHeight="1">
      <c r="B33" s="9"/>
      <c r="C33" s="10"/>
      <c r="D33" s="10"/>
      <c r="E33" s="10"/>
      <c r="F33" s="10"/>
      <c r="G33" s="10"/>
      <c r="H33" s="10"/>
      <c r="I33" s="10"/>
      <c r="J33" s="10"/>
      <c r="K33" s="125" t="s">
        <v>58</v>
      </c>
      <c r="L33" s="126"/>
      <c r="M33" s="126"/>
      <c r="N33" s="126"/>
      <c r="O33" s="126"/>
      <c r="P33" s="126"/>
      <c r="Q33" s="126"/>
      <c r="R33" s="126"/>
      <c r="S33" s="127"/>
      <c r="T33" s="101">
        <v>1000000</v>
      </c>
      <c r="U33" s="101"/>
      <c r="V33" s="101"/>
      <c r="W33" s="101"/>
      <c r="X33" s="101"/>
      <c r="Y33" s="101"/>
      <c r="Z33" s="128" t="s">
        <v>55</v>
      </c>
      <c r="AA33" s="129"/>
      <c r="AB33" s="129"/>
      <c r="AC33" s="129"/>
      <c r="AD33" s="129"/>
      <c r="AE33" s="130"/>
      <c r="AF33" s="131">
        <f>IF(T34&lt;&gt;"",T34/T32,"")</f>
        <v>0.33333333333333331</v>
      </c>
      <c r="AG33" s="132"/>
      <c r="AH33" s="132"/>
      <c r="AI33" s="132"/>
      <c r="AJ33" s="132"/>
      <c r="AK33" s="132"/>
      <c r="AL33" s="133"/>
      <c r="BF33" t="e">
        <f>SUM(BG33:BO33)</f>
        <v>#REF!</v>
      </c>
      <c r="BG33">
        <f>T33*100000000</f>
        <v>100000000000000</v>
      </c>
      <c r="BH33">
        <f>U33*10000000</f>
        <v>0</v>
      </c>
      <c r="BI33">
        <f>V33*1000000</f>
        <v>0</v>
      </c>
      <c r="BJ33">
        <f>W33*100000</f>
        <v>0</v>
      </c>
      <c r="BK33">
        <f>X33*10000</f>
        <v>0</v>
      </c>
      <c r="BL33">
        <f>Y33*1000</f>
        <v>0</v>
      </c>
      <c r="BM33" t="e">
        <f>#REF!*100</f>
        <v>#REF!</v>
      </c>
      <c r="BN33" t="e">
        <f>#REF!*10</f>
        <v>#REF!</v>
      </c>
      <c r="BO33" t="e">
        <f>#REF!*1</f>
        <v>#REF!</v>
      </c>
    </row>
    <row r="34" spans="2:67" ht="18.95" customHeight="1">
      <c r="B34" s="9"/>
      <c r="C34" s="10"/>
      <c r="D34" s="10"/>
      <c r="E34" s="10"/>
      <c r="F34" s="10"/>
      <c r="G34" s="10"/>
      <c r="H34" s="10"/>
      <c r="I34" s="10"/>
      <c r="J34" s="10"/>
      <c r="K34" s="138" t="s">
        <v>22</v>
      </c>
      <c r="L34" s="138"/>
      <c r="M34" s="138"/>
      <c r="N34" s="138"/>
      <c r="O34" s="138"/>
      <c r="P34" s="138"/>
      <c r="Q34" s="138"/>
      <c r="R34" s="138"/>
      <c r="S34" s="138"/>
      <c r="T34" s="101">
        <v>1000000</v>
      </c>
      <c r="U34" s="101"/>
      <c r="V34" s="101"/>
      <c r="W34" s="101"/>
      <c r="X34" s="101"/>
      <c r="Y34" s="101"/>
      <c r="Z34" s="128" t="s">
        <v>56</v>
      </c>
      <c r="AA34" s="129"/>
      <c r="AB34" s="129"/>
      <c r="AC34" s="129"/>
      <c r="AD34" s="129"/>
      <c r="AE34" s="130"/>
      <c r="AF34" s="131">
        <f>IF(T32&lt;&gt;"",(T33+T34)/T32,"")</f>
        <v>0.66666666666666663</v>
      </c>
      <c r="AG34" s="132"/>
      <c r="AH34" s="132"/>
      <c r="AI34" s="132"/>
      <c r="AJ34" s="132"/>
      <c r="AK34" s="132"/>
      <c r="AL34" s="133"/>
    </row>
    <row r="35" spans="2:67" ht="18.95" customHeight="1" thickBot="1">
      <c r="B35" s="9"/>
      <c r="C35" s="10"/>
      <c r="D35" s="10"/>
      <c r="E35" s="10"/>
      <c r="F35" s="10"/>
      <c r="G35" s="10"/>
      <c r="H35" s="10"/>
      <c r="I35" s="10"/>
      <c r="J35" s="10"/>
      <c r="K35" s="139" t="s">
        <v>15</v>
      </c>
      <c r="L35" s="140"/>
      <c r="M35" s="140"/>
      <c r="N35" s="140"/>
      <c r="O35" s="140"/>
      <c r="P35" s="140"/>
      <c r="Q35" s="140"/>
      <c r="R35" s="140"/>
      <c r="S35" s="141"/>
      <c r="T35" s="114">
        <f>IF(T32&lt;&gt;"",T32-T33-T34,"")</f>
        <v>1000000</v>
      </c>
      <c r="U35" s="114"/>
      <c r="V35" s="114"/>
      <c r="W35" s="114"/>
      <c r="X35" s="114"/>
      <c r="Y35" s="114"/>
      <c r="Z35" s="38"/>
      <c r="AA35" s="39"/>
      <c r="AB35" s="39"/>
      <c r="AC35" s="39"/>
      <c r="AD35" s="39"/>
      <c r="AE35" s="40"/>
      <c r="AF35" s="142"/>
      <c r="AG35" s="143"/>
      <c r="AH35" s="143"/>
      <c r="AI35" s="143"/>
      <c r="AJ35" s="143"/>
      <c r="AK35" s="143"/>
      <c r="AL35" s="144"/>
      <c r="BF35" t="e">
        <f>IF(BF32=0,"",BF32-BF31-BF33)</f>
        <v>#REF!</v>
      </c>
      <c r="BG35" s="14">
        <f>INT(_xlfn.AGGREGATE(9,7,BF35)/10000000)</f>
        <v>0</v>
      </c>
      <c r="BH35" s="14">
        <f>INT(_xlfn.AGGREGATE(9,7,BF35)/10000000)</f>
        <v>0</v>
      </c>
      <c r="BI35" s="14">
        <f>INT(_xlfn.AGGREGATE(9,7,BF35)/1000000)</f>
        <v>0</v>
      </c>
      <c r="BJ35" s="14">
        <f>INT(_xlfn.AGGREGATE(9,7,BF35)/100000)</f>
        <v>0</v>
      </c>
      <c r="BK35" s="14">
        <f>INT(_xlfn.AGGREGATE(9,7,BF35)/10000)</f>
        <v>0</v>
      </c>
      <c r="BL35" s="14">
        <f>INT(_xlfn.AGGREGATE(9,7,BF35)/1000)</f>
        <v>0</v>
      </c>
      <c r="BM35" s="14">
        <f>INT(_xlfn.AGGREGATE(9,7,BF35)/100)</f>
        <v>0</v>
      </c>
      <c r="BN35" s="14">
        <f>INT(_xlfn.AGGREGATE(9,7,BF35)/10)</f>
        <v>0</v>
      </c>
      <c r="BO35" s="14">
        <f>INT(_xlfn.AGGREGATE(9,7,BF35)/1)</f>
        <v>0</v>
      </c>
    </row>
    <row r="36" spans="2:67" ht="18.95" customHeight="1">
      <c r="B36" s="91" t="s">
        <v>27</v>
      </c>
      <c r="C36" s="92"/>
      <c r="D36" s="92"/>
      <c r="E36" s="92"/>
      <c r="F36" s="137" t="s">
        <v>68</v>
      </c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9" t="s">
        <v>53</v>
      </c>
      <c r="AA36" s="19"/>
      <c r="AB36" s="19"/>
      <c r="AC36" s="94" t="s">
        <v>65</v>
      </c>
      <c r="AD36" s="94"/>
      <c r="AE36" s="94"/>
      <c r="AF36" s="94"/>
      <c r="AG36" s="94"/>
      <c r="AH36" s="19" t="s">
        <v>19</v>
      </c>
      <c r="AI36" s="19"/>
      <c r="AJ36" s="19"/>
      <c r="AK36" s="19"/>
      <c r="AL36" s="20"/>
    </row>
    <row r="37" spans="2:67" ht="18.95" customHeight="1">
      <c r="B37" s="95" t="s">
        <v>69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7"/>
      <c r="T37" s="98"/>
      <c r="U37" s="99"/>
      <c r="V37" s="99"/>
      <c r="W37" s="99"/>
      <c r="X37" s="99"/>
      <c r="Y37" s="99"/>
      <c r="Z37" s="100">
        <v>800000</v>
      </c>
      <c r="AA37" s="101"/>
      <c r="AB37" s="101"/>
      <c r="AC37" s="101"/>
      <c r="AD37" s="101"/>
      <c r="AE37" s="102"/>
      <c r="AF37" s="103"/>
      <c r="AG37" s="103"/>
      <c r="AH37" s="103"/>
      <c r="AI37" s="103"/>
      <c r="AJ37" s="103"/>
      <c r="AK37" s="103"/>
      <c r="AL37" s="104"/>
      <c r="AM37" s="31"/>
      <c r="AN37" s="32"/>
      <c r="AO37" s="15"/>
      <c r="AP37" t="str">
        <f>IF(AM37="","",ROUND(AM37,0))</f>
        <v/>
      </c>
      <c r="BF37" t="e">
        <f>SUM(BG37:BO37)</f>
        <v>#REF!</v>
      </c>
      <c r="BG37" t="e">
        <f>#REF!*100000000</f>
        <v>#REF!</v>
      </c>
      <c r="BH37" t="e">
        <f>#REF!*10000000</f>
        <v>#REF!</v>
      </c>
      <c r="BI37" t="e">
        <f>#REF!*1000000</f>
        <v>#REF!</v>
      </c>
      <c r="BJ37">
        <f>Z37*100000</f>
        <v>80000000000</v>
      </c>
      <c r="BK37">
        <f>AA37*10000</f>
        <v>0</v>
      </c>
      <c r="BL37">
        <f>AB37*1000</f>
        <v>0</v>
      </c>
      <c r="BM37">
        <f>AC37*100</f>
        <v>0</v>
      </c>
      <c r="BN37">
        <f>AD37*10</f>
        <v>0</v>
      </c>
      <c r="BO37">
        <f>AE37*1</f>
        <v>0</v>
      </c>
    </row>
    <row r="38" spans="2:67" ht="18.95" customHeight="1">
      <c r="B38" s="95" t="s">
        <v>70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7"/>
      <c r="T38" s="98"/>
      <c r="U38" s="99"/>
      <c r="V38" s="99"/>
      <c r="W38" s="99"/>
      <c r="X38" s="99"/>
      <c r="Y38" s="99"/>
      <c r="Z38" s="100">
        <v>100000</v>
      </c>
      <c r="AA38" s="101"/>
      <c r="AB38" s="101"/>
      <c r="AC38" s="101"/>
      <c r="AD38" s="101"/>
      <c r="AE38" s="102"/>
      <c r="AF38" s="103"/>
      <c r="AG38" s="103"/>
      <c r="AH38" s="103"/>
      <c r="AI38" s="103"/>
      <c r="AJ38" s="103"/>
      <c r="AK38" s="103"/>
      <c r="AL38" s="104"/>
      <c r="AM38" s="31"/>
      <c r="AN38" s="32"/>
      <c r="AO38" s="14"/>
      <c r="AP38" t="str">
        <f>IF(AM38="","",ROUND(AM38,0))</f>
        <v/>
      </c>
      <c r="BF38" t="e">
        <f>SUM(BG38:BO38)</f>
        <v>#REF!</v>
      </c>
      <c r="BG38" t="e">
        <f>#REF!*100000000</f>
        <v>#REF!</v>
      </c>
      <c r="BH38" t="e">
        <f>#REF!*10000000</f>
        <v>#REF!</v>
      </c>
      <c r="BI38" t="e">
        <f>#REF!*1000000</f>
        <v>#REF!</v>
      </c>
      <c r="BJ38">
        <f>Z38*100000</f>
        <v>10000000000</v>
      </c>
      <c r="BK38">
        <f>AA38*10000</f>
        <v>0</v>
      </c>
      <c r="BL38">
        <f>AB38*1000</f>
        <v>0</v>
      </c>
      <c r="BM38">
        <f>AC38*100</f>
        <v>0</v>
      </c>
      <c r="BN38">
        <f>AD38*10</f>
        <v>0</v>
      </c>
      <c r="BO38">
        <f>AE38*1</f>
        <v>0</v>
      </c>
    </row>
    <row r="39" spans="2:67" ht="18.95" customHeight="1"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98"/>
      <c r="U39" s="99"/>
      <c r="V39" s="99"/>
      <c r="W39" s="99"/>
      <c r="X39" s="99"/>
      <c r="Y39" s="99"/>
      <c r="Z39" s="113"/>
      <c r="AA39" s="114"/>
      <c r="AB39" s="114"/>
      <c r="AC39" s="114"/>
      <c r="AD39" s="114"/>
      <c r="AE39" s="115"/>
      <c r="AF39" s="103"/>
      <c r="AG39" s="103"/>
      <c r="AH39" s="103"/>
      <c r="AI39" s="103"/>
      <c r="AJ39" s="103"/>
      <c r="AK39" s="103"/>
      <c r="AL39" s="104"/>
      <c r="AM39" s="31"/>
      <c r="AN39" s="32"/>
      <c r="AO39" s="14"/>
      <c r="AP39" t="str">
        <f>IF(AM39="","",ROUND(AM39,0))</f>
        <v/>
      </c>
      <c r="BF39" t="e">
        <f>SUM(BG39:BO39)</f>
        <v>#REF!</v>
      </c>
      <c r="BG39" t="e">
        <f>#REF!*100000000</f>
        <v>#REF!</v>
      </c>
      <c r="BH39" t="e">
        <f>#REF!*10000000</f>
        <v>#REF!</v>
      </c>
      <c r="BI39" t="e">
        <f>#REF!*1000000</f>
        <v>#REF!</v>
      </c>
      <c r="BJ39">
        <f>Z39*100000</f>
        <v>0</v>
      </c>
      <c r="BK39">
        <f>AA39*10000</f>
        <v>0</v>
      </c>
      <c r="BL39">
        <f>AB39*1000</f>
        <v>0</v>
      </c>
      <c r="BM39">
        <f>AC39*100</f>
        <v>0</v>
      </c>
      <c r="BN39">
        <f>AD39*10</f>
        <v>0</v>
      </c>
      <c r="BO39">
        <f>AE39*1</f>
        <v>0</v>
      </c>
    </row>
    <row r="40" spans="2:67" ht="18.95" customHeight="1"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2"/>
      <c r="T40" s="98"/>
      <c r="U40" s="99"/>
      <c r="V40" s="99"/>
      <c r="W40" s="99"/>
      <c r="X40" s="99"/>
      <c r="Y40" s="99"/>
      <c r="Z40" s="113"/>
      <c r="AA40" s="114"/>
      <c r="AB40" s="114"/>
      <c r="AC40" s="114"/>
      <c r="AD40" s="114"/>
      <c r="AE40" s="115"/>
      <c r="AF40" s="103"/>
      <c r="AG40" s="103"/>
      <c r="AH40" s="103"/>
      <c r="AI40" s="103"/>
      <c r="AJ40" s="103"/>
      <c r="AK40" s="103"/>
      <c r="AL40" s="104"/>
      <c r="AM40" s="31"/>
      <c r="AN40" s="32"/>
      <c r="AO40" s="14"/>
      <c r="AP40" t="str">
        <f>IF(AM40="","",ROUND(AM40,0))</f>
        <v/>
      </c>
      <c r="BF40" t="e">
        <f>SUM(BG40:BO40)</f>
        <v>#REF!</v>
      </c>
      <c r="BG40" t="e">
        <f>#REF!*100000000</f>
        <v>#REF!</v>
      </c>
      <c r="BH40" t="e">
        <f>#REF!*10000000</f>
        <v>#REF!</v>
      </c>
      <c r="BI40" t="e">
        <f>#REF!*1000000</f>
        <v>#REF!</v>
      </c>
      <c r="BJ40">
        <f>Z40*100000</f>
        <v>0</v>
      </c>
      <c r="BK40">
        <f>AA40*10000</f>
        <v>0</v>
      </c>
      <c r="BL40">
        <f>AB40*1000</f>
        <v>0</v>
      </c>
      <c r="BM40">
        <f>AC40*100</f>
        <v>0</v>
      </c>
      <c r="BN40">
        <f>AD40*10</f>
        <v>0</v>
      </c>
      <c r="BO40">
        <f>AE40*1</f>
        <v>0</v>
      </c>
    </row>
    <row r="41" spans="2:67" ht="18.95" customHeight="1">
      <c r="B41" s="116" t="s">
        <v>29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8"/>
      <c r="T41" s="119"/>
      <c r="U41" s="120"/>
      <c r="V41" s="120"/>
      <c r="W41" s="120"/>
      <c r="X41" s="120"/>
      <c r="Y41" s="120"/>
      <c r="Z41" s="113">
        <f>IF(SUM(Z37:AE40)=0,"",SUM(Z37:AE40))</f>
        <v>900000</v>
      </c>
      <c r="AA41" s="114"/>
      <c r="AB41" s="114"/>
      <c r="AC41" s="114"/>
      <c r="AD41" s="114"/>
      <c r="AE41" s="115"/>
      <c r="AF41" s="121"/>
      <c r="AG41" s="121"/>
      <c r="AH41" s="121"/>
      <c r="AI41" s="121"/>
      <c r="AJ41" s="121"/>
      <c r="AK41" s="121"/>
      <c r="AL41" s="122"/>
      <c r="AM41" s="34"/>
      <c r="AN41" s="34"/>
      <c r="AO41" s="14"/>
      <c r="BF41" t="e">
        <f>SUM(BF37:BF40)</f>
        <v>#REF!</v>
      </c>
      <c r="BG41" s="14" t="e">
        <f>INT(BF41/100000000)</f>
        <v>#REF!</v>
      </c>
      <c r="BH41" s="14" t="e">
        <f>INT(BF41/10000000)</f>
        <v>#REF!</v>
      </c>
      <c r="BI41" s="14" t="e">
        <f>INT(BF41/1000000)</f>
        <v>#REF!</v>
      </c>
      <c r="BJ41" s="14" t="e">
        <f>INT(BF41/100000)</f>
        <v>#REF!</v>
      </c>
      <c r="BK41" s="14" t="e">
        <f>INT(BF41/10000)</f>
        <v>#REF!</v>
      </c>
      <c r="BL41" s="14" t="e">
        <f>INT(BF41/1000)</f>
        <v>#REF!</v>
      </c>
      <c r="BM41" s="14" t="e">
        <f>INT(BF41/100)</f>
        <v>#REF!</v>
      </c>
      <c r="BN41" s="14" t="e">
        <f>INT(BF41/10)</f>
        <v>#REF!</v>
      </c>
      <c r="BO41" s="14" t="e">
        <f>INT(BF41/1)</f>
        <v>#REF!</v>
      </c>
    </row>
    <row r="42" spans="2:67" ht="18.95" customHeight="1">
      <c r="B42" s="116" t="s">
        <v>26</v>
      </c>
      <c r="C42" s="117"/>
      <c r="D42" s="117"/>
      <c r="E42" s="134"/>
      <c r="F42" s="117"/>
      <c r="G42" s="117"/>
      <c r="H42" s="117"/>
      <c r="I42" s="117"/>
      <c r="J42" s="118"/>
      <c r="K42" s="125" t="s">
        <v>57</v>
      </c>
      <c r="L42" s="126"/>
      <c r="M42" s="126"/>
      <c r="N42" s="126"/>
      <c r="O42" s="126"/>
      <c r="P42" s="126"/>
      <c r="Q42" s="126"/>
      <c r="R42" s="126"/>
      <c r="S42" s="127"/>
      <c r="T42" s="114"/>
      <c r="U42" s="114"/>
      <c r="V42" s="114"/>
      <c r="W42" s="114"/>
      <c r="X42" s="114"/>
      <c r="Y42" s="114"/>
      <c r="Z42" s="128" t="s">
        <v>54</v>
      </c>
      <c r="AA42" s="129"/>
      <c r="AB42" s="129"/>
      <c r="AC42" s="129"/>
      <c r="AD42" s="129"/>
      <c r="AE42" s="130"/>
      <c r="AF42" s="136" t="s">
        <v>20</v>
      </c>
      <c r="AG42" s="117"/>
      <c r="AH42" s="117"/>
      <c r="AI42" s="117"/>
      <c r="AJ42" s="117"/>
      <c r="AK42" s="117" t="s">
        <v>21</v>
      </c>
      <c r="AL42" s="124"/>
      <c r="AM42" s="16"/>
      <c r="AN42" s="14"/>
      <c r="BF42" t="e">
        <f>SUM(BG42:BO42)</f>
        <v>#REF!</v>
      </c>
      <c r="BG42">
        <f>T42*100000000</f>
        <v>0</v>
      </c>
      <c r="BH42">
        <f>U42*10000000</f>
        <v>0</v>
      </c>
      <c r="BI42">
        <f>V42*1000000</f>
        <v>0</v>
      </c>
      <c r="BJ42">
        <f>W42*100000</f>
        <v>0</v>
      </c>
      <c r="BK42">
        <f>X42*10000</f>
        <v>0</v>
      </c>
      <c r="BL42">
        <f>Y42*1000</f>
        <v>0</v>
      </c>
      <c r="BM42" t="e">
        <f>#REF!*100</f>
        <v>#REF!</v>
      </c>
      <c r="BN42" t="e">
        <f>#REF!*10</f>
        <v>#REF!</v>
      </c>
      <c r="BO42" t="e">
        <f>#REF!*1</f>
        <v>#REF!</v>
      </c>
    </row>
    <row r="43" spans="2:67" ht="18.95" customHeight="1">
      <c r="B43" s="9"/>
      <c r="C43" s="10"/>
      <c r="D43" s="10"/>
      <c r="E43" s="10"/>
      <c r="F43" s="10"/>
      <c r="G43" s="10"/>
      <c r="H43" s="10"/>
      <c r="I43" s="10"/>
      <c r="J43" s="10"/>
      <c r="K43" s="125" t="s">
        <v>58</v>
      </c>
      <c r="L43" s="126"/>
      <c r="M43" s="126"/>
      <c r="N43" s="126"/>
      <c r="O43" s="126"/>
      <c r="P43" s="126"/>
      <c r="Q43" s="126"/>
      <c r="R43" s="126"/>
      <c r="S43" s="127"/>
      <c r="T43" s="114"/>
      <c r="U43" s="114"/>
      <c r="V43" s="114"/>
      <c r="W43" s="114"/>
      <c r="X43" s="114"/>
      <c r="Y43" s="114"/>
      <c r="Z43" s="128" t="s">
        <v>55</v>
      </c>
      <c r="AA43" s="129"/>
      <c r="AB43" s="129"/>
      <c r="AC43" s="129"/>
      <c r="AD43" s="129"/>
      <c r="AE43" s="130"/>
      <c r="AF43" s="131" t="str">
        <f>IF(T44&lt;&gt;"",T44/T42,"")</f>
        <v/>
      </c>
      <c r="AG43" s="132"/>
      <c r="AH43" s="132"/>
      <c r="AI43" s="132"/>
      <c r="AJ43" s="132"/>
      <c r="AK43" s="132"/>
      <c r="AL43" s="133"/>
      <c r="BF43" t="e">
        <f>SUM(BG43:BO43)</f>
        <v>#REF!</v>
      </c>
      <c r="BG43">
        <f>T43*100000000</f>
        <v>0</v>
      </c>
      <c r="BH43">
        <f>U43*10000000</f>
        <v>0</v>
      </c>
      <c r="BI43">
        <f>V43*1000000</f>
        <v>0</v>
      </c>
      <c r="BJ43">
        <f>W43*100000</f>
        <v>0</v>
      </c>
      <c r="BK43">
        <f>X43*10000</f>
        <v>0</v>
      </c>
      <c r="BL43">
        <f>Y43*1000</f>
        <v>0</v>
      </c>
      <c r="BM43" t="e">
        <f>#REF!*100</f>
        <v>#REF!</v>
      </c>
      <c r="BN43" t="e">
        <f>#REF!*10</f>
        <v>#REF!</v>
      </c>
      <c r="BO43" t="e">
        <f>#REF!*1</f>
        <v>#REF!</v>
      </c>
    </row>
    <row r="44" spans="2:67" ht="18.95" customHeight="1">
      <c r="B44" s="9"/>
      <c r="C44" s="10"/>
      <c r="D44" s="10"/>
      <c r="E44" s="10"/>
      <c r="F44" s="10"/>
      <c r="G44" s="10"/>
      <c r="H44" s="10"/>
      <c r="I44" s="10"/>
      <c r="J44" s="10"/>
      <c r="K44" s="138" t="s">
        <v>22</v>
      </c>
      <c r="L44" s="138"/>
      <c r="M44" s="138"/>
      <c r="N44" s="138"/>
      <c r="O44" s="138"/>
      <c r="P44" s="138"/>
      <c r="Q44" s="138"/>
      <c r="R44" s="138"/>
      <c r="S44" s="138"/>
      <c r="T44" s="114"/>
      <c r="U44" s="114"/>
      <c r="V44" s="114"/>
      <c r="W44" s="114"/>
      <c r="X44" s="114"/>
      <c r="Y44" s="114"/>
      <c r="Z44" s="128" t="s">
        <v>56</v>
      </c>
      <c r="AA44" s="129"/>
      <c r="AB44" s="129"/>
      <c r="AC44" s="129"/>
      <c r="AD44" s="129"/>
      <c r="AE44" s="130"/>
      <c r="AF44" s="131" t="str">
        <f>IF(T42&lt;&gt;"",(T43+T44)/T42,"")</f>
        <v/>
      </c>
      <c r="AG44" s="132"/>
      <c r="AH44" s="132"/>
      <c r="AI44" s="132"/>
      <c r="AJ44" s="132"/>
      <c r="AK44" s="132"/>
      <c r="AL44" s="133"/>
    </row>
    <row r="45" spans="2:67" ht="18.95" customHeight="1" thickBot="1">
      <c r="B45" s="9"/>
      <c r="C45" s="10"/>
      <c r="D45" s="10"/>
      <c r="E45" s="10"/>
      <c r="F45" s="10"/>
      <c r="G45" s="10"/>
      <c r="H45" s="10"/>
      <c r="I45" s="10"/>
      <c r="J45" s="10"/>
      <c r="K45" s="139" t="s">
        <v>15</v>
      </c>
      <c r="L45" s="140"/>
      <c r="M45" s="140"/>
      <c r="N45" s="140"/>
      <c r="O45" s="140"/>
      <c r="P45" s="140"/>
      <c r="Q45" s="140"/>
      <c r="R45" s="140"/>
      <c r="S45" s="141"/>
      <c r="T45" s="114" t="str">
        <f>IF(T42&lt;&gt;"",T42-T43-T44,"")</f>
        <v/>
      </c>
      <c r="U45" s="114"/>
      <c r="V45" s="114"/>
      <c r="W45" s="114"/>
      <c r="X45" s="114"/>
      <c r="Y45" s="114"/>
      <c r="Z45" s="38"/>
      <c r="AA45" s="39"/>
      <c r="AB45" s="39"/>
      <c r="AC45" s="39"/>
      <c r="AD45" s="39"/>
      <c r="AE45" s="40"/>
      <c r="AF45" s="142"/>
      <c r="AG45" s="143"/>
      <c r="AH45" s="143"/>
      <c r="AI45" s="143"/>
      <c r="AJ45" s="143"/>
      <c r="AK45" s="143"/>
      <c r="AL45" s="144"/>
      <c r="BF45" t="e">
        <f>IF(BF42=0,"",BF42-BF41-BF43)</f>
        <v>#REF!</v>
      </c>
      <c r="BG45" s="14">
        <f>INT(_xlfn.AGGREGATE(9,7,BF45)/10000000)</f>
        <v>0</v>
      </c>
      <c r="BH45" s="14">
        <f>INT(_xlfn.AGGREGATE(9,7,BF45)/10000000)</f>
        <v>0</v>
      </c>
      <c r="BI45" s="14">
        <f>INT(_xlfn.AGGREGATE(9,7,BF45)/1000000)</f>
        <v>0</v>
      </c>
      <c r="BJ45" s="14">
        <f>INT(_xlfn.AGGREGATE(9,7,BF45)/100000)</f>
        <v>0</v>
      </c>
      <c r="BK45" s="14">
        <f>INT(_xlfn.AGGREGATE(9,7,BF45)/10000)</f>
        <v>0</v>
      </c>
      <c r="BL45" s="14">
        <f>INT(_xlfn.AGGREGATE(9,7,BF45)/1000)</f>
        <v>0</v>
      </c>
      <c r="BM45" s="14">
        <f>INT(_xlfn.AGGREGATE(9,7,BF45)/100)</f>
        <v>0</v>
      </c>
      <c r="BN45" s="14">
        <f>INT(_xlfn.AGGREGATE(9,7,BF45)/10)</f>
        <v>0</v>
      </c>
      <c r="BO45" s="14">
        <f>INT(_xlfn.AGGREGATE(9,7,BF45)/1)</f>
        <v>0</v>
      </c>
    </row>
    <row r="46" spans="2:67" ht="18.75" customHeight="1" thickBot="1">
      <c r="B46" s="145" t="s">
        <v>28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7"/>
      <c r="T46" s="148"/>
      <c r="U46" s="149"/>
      <c r="V46" s="149"/>
      <c r="W46" s="149"/>
      <c r="X46" s="149"/>
      <c r="Y46" s="149"/>
      <c r="Z46" s="150">
        <f>IF(SUM(Z31,Z41)=0,"",SUM(Z31,Z41))</f>
        <v>1900000</v>
      </c>
      <c r="AA46" s="151"/>
      <c r="AB46" s="151"/>
      <c r="AC46" s="151"/>
      <c r="AD46" s="151"/>
      <c r="AE46" s="152"/>
      <c r="AF46" s="153"/>
      <c r="AG46" s="153"/>
      <c r="AH46" s="153"/>
      <c r="AI46" s="153"/>
      <c r="AJ46" s="153"/>
      <c r="AK46" s="153"/>
      <c r="AL46" s="154"/>
      <c r="AN46" s="14"/>
      <c r="AO46" s="14"/>
      <c r="AP46" s="14" t="str">
        <f>IF(AO29="","",SUM(AO29,AO39))</f>
        <v/>
      </c>
      <c r="BF46" t="e">
        <f>SUM(BF31,BF41)</f>
        <v>#REF!</v>
      </c>
      <c r="BG46" s="14" t="e">
        <f>INT(BF46/100000000)</f>
        <v>#REF!</v>
      </c>
      <c r="BH46" s="14" t="e">
        <f>INT(BF46/10000000)</f>
        <v>#REF!</v>
      </c>
      <c r="BI46" s="14" t="e">
        <f>INT(BF46/1000000)</f>
        <v>#REF!</v>
      </c>
      <c r="BJ46" s="14" t="e">
        <f>INT(BF46/100000)</f>
        <v>#REF!</v>
      </c>
      <c r="BK46" s="14" t="e">
        <f>INT(BF46/10000)</f>
        <v>#REF!</v>
      </c>
      <c r="BL46" s="14" t="e">
        <f>INT(BF46/1000)</f>
        <v>#REF!</v>
      </c>
      <c r="BM46" s="14" t="e">
        <f>INT(BF46/100)</f>
        <v>#REF!</v>
      </c>
      <c r="BN46" s="14" t="e">
        <f>INT(BF46/10)</f>
        <v>#REF!</v>
      </c>
      <c r="BO46" s="14" t="e">
        <f>INT(BF46/1)</f>
        <v>#REF!</v>
      </c>
    </row>
  </sheetData>
  <sheetProtection algorithmName="SHA-512" hashValue="b59CJ4qeT1MqmsMF0twRQgtOCVoy6tLT0L6daHyZEj5a9I1HMJlIUMLAkDPqdEAAb3HK0GpqE8OfDehjcnG3TQ==" saltValue="Elm8iwUefJcfyCl1TAw5tg==" spinCount="100000" sheet="1" objects="1" scenarios="1"/>
  <protectedRanges>
    <protectedRange sqref="AE2 AD4:AL6 AD7:AK9 AD11:AJ12 AH13 AD13:AD14 F26 B27:S30 AC26 Z27:AL30 F32 T32:Y34 AH32 F36 B37:S40 Z37:AL40 AH42 F42 T42:Y44 AC36" name="範囲1"/>
  </protectedRanges>
  <mergeCells count="132">
    <mergeCell ref="AP18:AS18"/>
    <mergeCell ref="AP19:AS19"/>
    <mergeCell ref="B20:I21"/>
    <mergeCell ref="J20:V21"/>
    <mergeCell ref="W20:Y21"/>
    <mergeCell ref="B18:I18"/>
    <mergeCell ref="J18:U18"/>
    <mergeCell ref="V18:AA18"/>
    <mergeCell ref="AB18:AC18"/>
    <mergeCell ref="AD18:AL18"/>
    <mergeCell ref="B19:I19"/>
    <mergeCell ref="J19:U19"/>
    <mergeCell ref="V19:Z19"/>
    <mergeCell ref="AA19:AC19"/>
    <mergeCell ref="B46:S46"/>
    <mergeCell ref="T46:Y46"/>
    <mergeCell ref="Z46:AE46"/>
    <mergeCell ref="AF46:AL46"/>
    <mergeCell ref="K44:S44"/>
    <mergeCell ref="T44:Y44"/>
    <mergeCell ref="Z44:AE44"/>
    <mergeCell ref="AF44:AL44"/>
    <mergeCell ref="K45:S45"/>
    <mergeCell ref="T45:Y45"/>
    <mergeCell ref="AF45:AL45"/>
    <mergeCell ref="AH42:AJ42"/>
    <mergeCell ref="AK42:AL42"/>
    <mergeCell ref="K43:S43"/>
    <mergeCell ref="T43:Y43"/>
    <mergeCell ref="Z43:AE43"/>
    <mergeCell ref="AF43:AL43"/>
    <mergeCell ref="B42:E42"/>
    <mergeCell ref="F42:J42"/>
    <mergeCell ref="K42:S42"/>
    <mergeCell ref="T42:Y42"/>
    <mergeCell ref="Z42:AE42"/>
    <mergeCell ref="AF42:AG42"/>
    <mergeCell ref="B40:S40"/>
    <mergeCell ref="T40:Y40"/>
    <mergeCell ref="Z40:AE40"/>
    <mergeCell ref="AF40:AL40"/>
    <mergeCell ref="B41:S41"/>
    <mergeCell ref="T41:Y41"/>
    <mergeCell ref="Z41:AE41"/>
    <mergeCell ref="AF41:AL41"/>
    <mergeCell ref="B38:S38"/>
    <mergeCell ref="T38:Y38"/>
    <mergeCell ref="Z38:AE38"/>
    <mergeCell ref="AF38:AL38"/>
    <mergeCell ref="B39:S39"/>
    <mergeCell ref="T39:Y39"/>
    <mergeCell ref="Z39:AE39"/>
    <mergeCell ref="AF39:AL39"/>
    <mergeCell ref="B36:E36"/>
    <mergeCell ref="F36:Y36"/>
    <mergeCell ref="AC36:AG36"/>
    <mergeCell ref="B37:S37"/>
    <mergeCell ref="T37:Y37"/>
    <mergeCell ref="Z37:AE37"/>
    <mergeCell ref="AF37:AL37"/>
    <mergeCell ref="K34:S34"/>
    <mergeCell ref="T34:Y34"/>
    <mergeCell ref="Z34:AE34"/>
    <mergeCell ref="AF34:AL34"/>
    <mergeCell ref="K35:S35"/>
    <mergeCell ref="T35:Y35"/>
    <mergeCell ref="AF35:AL35"/>
    <mergeCell ref="AH32:AJ32"/>
    <mergeCell ref="AK32:AL32"/>
    <mergeCell ref="K33:S33"/>
    <mergeCell ref="T33:Y33"/>
    <mergeCell ref="Z33:AE33"/>
    <mergeCell ref="AF33:AL33"/>
    <mergeCell ref="B32:E32"/>
    <mergeCell ref="F32:J32"/>
    <mergeCell ref="K32:S32"/>
    <mergeCell ref="T32:Y32"/>
    <mergeCell ref="Z32:AE32"/>
    <mergeCell ref="AF32:AG32"/>
    <mergeCell ref="B30:S30"/>
    <mergeCell ref="T30:Y30"/>
    <mergeCell ref="Z30:AE30"/>
    <mergeCell ref="AF30:AL30"/>
    <mergeCell ref="B31:S31"/>
    <mergeCell ref="T31:Y31"/>
    <mergeCell ref="Z31:AE31"/>
    <mergeCell ref="AF31:AL31"/>
    <mergeCell ref="B28:S28"/>
    <mergeCell ref="T28:Y28"/>
    <mergeCell ref="Z28:AE28"/>
    <mergeCell ref="AF28:AL28"/>
    <mergeCell ref="B29:S29"/>
    <mergeCell ref="T29:Y29"/>
    <mergeCell ref="Z29:AE29"/>
    <mergeCell ref="AF29:AL29"/>
    <mergeCell ref="AF25:AL25"/>
    <mergeCell ref="B26:E26"/>
    <mergeCell ref="F26:Y26"/>
    <mergeCell ref="AC26:AG26"/>
    <mergeCell ref="B27:S27"/>
    <mergeCell ref="T27:Y27"/>
    <mergeCell ref="Z27:AE27"/>
    <mergeCell ref="AF27:AL27"/>
    <mergeCell ref="B25:S25"/>
    <mergeCell ref="T25:Y25"/>
    <mergeCell ref="Z25:AE25"/>
    <mergeCell ref="Z12:AC12"/>
    <mergeCell ref="AD12:AJ12"/>
    <mergeCell ref="Z13:AC13"/>
    <mergeCell ref="AD13:AF13"/>
    <mergeCell ref="AH13:AJ13"/>
    <mergeCell ref="Z14:AC14"/>
    <mergeCell ref="AD14:AJ14"/>
    <mergeCell ref="Z9:AB9"/>
    <mergeCell ref="AD9:AK9"/>
    <mergeCell ref="B1:J1"/>
    <mergeCell ref="AC2:AD2"/>
    <mergeCell ref="AE2:AL2"/>
    <mergeCell ref="Z4:AB4"/>
    <mergeCell ref="AD4:AL4"/>
    <mergeCell ref="Z5:AB5"/>
    <mergeCell ref="AD5:AL5"/>
    <mergeCell ref="B10:K11"/>
    <mergeCell ref="L10:X11"/>
    <mergeCell ref="Z11:AC11"/>
    <mergeCell ref="AD11:AJ11"/>
    <mergeCell ref="Z6:AB6"/>
    <mergeCell ref="AD6:AL6"/>
    <mergeCell ref="Z7:AB7"/>
    <mergeCell ref="AD7:AK7"/>
    <mergeCell ref="Z8:AB8"/>
    <mergeCell ref="AD8:AK8"/>
  </mergeCells>
  <phoneticPr fontId="1"/>
  <conditionalFormatting sqref="F26:Y26 AC26:AG26 B27:S30 F32:J32 AH32:AJ32">
    <cfRule type="containsBlanks" dxfId="33" priority="5">
      <formula>LEN(TRIM(B26))=0</formula>
    </cfRule>
  </conditionalFormatting>
  <conditionalFormatting sqref="F36:Y36 B37:S40 F42:J42 AH42:AJ42">
    <cfRule type="containsBlanks" dxfId="32" priority="4">
      <formula>LEN(TRIM(B36))=0</formula>
    </cfRule>
  </conditionalFormatting>
  <conditionalFormatting sqref="AC36:AG36">
    <cfRule type="containsBlanks" dxfId="31" priority="3">
      <formula>LEN(TRIM(AC36))=0</formula>
    </cfRule>
  </conditionalFormatting>
  <conditionalFormatting sqref="AD11:AJ12 AD13:AH13 AD14:AJ14">
    <cfRule type="containsBlanks" dxfId="30" priority="6">
      <formula>LEN(TRIM(AD11))=0</formula>
    </cfRule>
  </conditionalFormatting>
  <conditionalFormatting sqref="AE2 AD4:AD9 AD11:AD14 Z27:Z30 AF27:AL30 T32:T34 Z37:Z40 AF37:AL40 T42:T44">
    <cfRule type="containsBlanks" dxfId="29" priority="7">
      <formula>LEN(TRIM(T2))=0</formula>
    </cfRule>
  </conditionalFormatting>
  <conditionalFormatting sqref="AP19:AS19">
    <cfRule type="containsBlanks" dxfId="28" priority="1">
      <formula>LEN(TRIM(AP19))=0</formula>
    </cfRule>
  </conditionalFormatting>
  <dataValidations count="1">
    <dataValidation type="list" allowBlank="1" showInputMessage="1" showErrorMessage="1" sqref="AD13:AF13" xr:uid="{89A9F052-C4B3-46B0-8C72-B0F08EA0545C}">
      <formula1>"普通,当座"</formula1>
    </dataValidation>
  </dataValidations>
  <pageMargins left="0.70866141732283472" right="0.51181102362204722" top="0.55118110236220474" bottom="0.35433070866141736" header="0.31496062992125984" footer="0.31496062992125984"/>
  <pageSetup paperSize="9"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S46"/>
  <sheetViews>
    <sheetView showGridLines="0" view="pageBreakPreview" topLeftCell="A16" zoomScale="115" zoomScaleNormal="145" zoomScaleSheetLayoutView="115" workbookViewId="0">
      <selection activeCell="AE2" sqref="AE2:AL2"/>
    </sheetView>
  </sheetViews>
  <sheetFormatPr defaultColWidth="2.5" defaultRowHeight="15" customHeight="1"/>
  <cols>
    <col min="1" max="1" width="1.375" customWidth="1"/>
    <col min="2" max="10" width="2.375" customWidth="1"/>
    <col min="11" max="19" width="1.875" customWidth="1"/>
    <col min="20" max="31" width="2.625" customWidth="1"/>
    <col min="37" max="37" width="3" bestFit="1" customWidth="1"/>
    <col min="38" max="38" width="2.5" customWidth="1"/>
    <col min="39" max="39" width="1.625" customWidth="1"/>
    <col min="40" max="40" width="2.625" customWidth="1"/>
  </cols>
  <sheetData>
    <row r="1" spans="1:38" ht="30" customHeight="1" thickBot="1">
      <c r="A1" s="67"/>
      <c r="B1" s="69" t="s">
        <v>4</v>
      </c>
      <c r="C1" s="70"/>
      <c r="D1" s="70"/>
      <c r="E1" s="70"/>
      <c r="F1" s="70"/>
      <c r="G1" s="70"/>
      <c r="H1" s="70"/>
      <c r="I1" s="70"/>
      <c r="J1" s="71"/>
      <c r="K1" s="68"/>
      <c r="L1" s="183" t="str">
        <f>IF(AE9&lt;&gt;"","","N")</f>
        <v>N</v>
      </c>
      <c r="M1" s="183"/>
      <c r="AH1" s="4"/>
      <c r="AI1" s="4" t="s">
        <v>12</v>
      </c>
      <c r="AK1" s="37">
        <v>1</v>
      </c>
    </row>
    <row r="2" spans="1:38" ht="15" customHeight="1">
      <c r="A2" s="18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72" t="str">
        <f>IF(AE2&lt;&gt;"","","日付")</f>
        <v>日付</v>
      </c>
      <c r="AD2" s="72"/>
      <c r="AE2" s="188"/>
      <c r="AF2" s="188"/>
      <c r="AG2" s="188"/>
      <c r="AH2" s="188"/>
      <c r="AI2" s="188"/>
      <c r="AJ2" s="188"/>
      <c r="AK2" s="188"/>
      <c r="AL2" s="188"/>
    </row>
    <row r="3" spans="1:38" ht="28.5" customHeight="1" thickBot="1">
      <c r="A3" s="30"/>
      <c r="B3" s="1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8" ht="21.75" customHeight="1" thickTop="1">
      <c r="A4" s="21"/>
      <c r="Z4" s="74" t="s">
        <v>45</v>
      </c>
      <c r="AA4" s="74"/>
      <c r="AB4" s="74"/>
      <c r="AC4" s="74"/>
      <c r="AD4" s="202"/>
      <c r="AE4" s="202"/>
      <c r="AF4" s="202"/>
      <c r="AG4" s="202"/>
      <c r="AH4" s="202"/>
      <c r="AI4" s="202"/>
      <c r="AJ4" s="202"/>
      <c r="AK4" s="202"/>
      <c r="AL4" s="202"/>
    </row>
    <row r="5" spans="1:38" ht="15" customHeight="1">
      <c r="A5" s="21"/>
      <c r="Z5" s="74" t="s">
        <v>46</v>
      </c>
      <c r="AA5" s="74"/>
      <c r="AB5" s="74"/>
      <c r="AC5" s="74"/>
      <c r="AD5" s="190"/>
      <c r="AE5" s="190"/>
      <c r="AF5" s="190"/>
      <c r="AG5" s="190"/>
      <c r="AH5" s="190"/>
      <c r="AI5" s="190"/>
      <c r="AJ5" s="190"/>
      <c r="AK5" s="190"/>
      <c r="AL5" s="190"/>
    </row>
    <row r="6" spans="1:38" ht="15" customHeight="1">
      <c r="A6" s="21"/>
      <c r="Z6" s="74" t="s">
        <v>47</v>
      </c>
      <c r="AA6" s="74"/>
      <c r="AB6" s="74"/>
      <c r="AC6" s="74"/>
      <c r="AD6" s="191"/>
      <c r="AE6" s="191"/>
      <c r="AF6" s="191"/>
      <c r="AG6" s="191"/>
      <c r="AH6" s="191"/>
      <c r="AI6" s="191"/>
      <c r="AJ6" s="191"/>
      <c r="AK6" s="191"/>
      <c r="AL6" s="191"/>
    </row>
    <row r="7" spans="1:38" ht="15" customHeight="1">
      <c r="A7" s="21"/>
      <c r="Z7" s="74" t="s">
        <v>48</v>
      </c>
      <c r="AA7" s="74"/>
      <c r="AB7" s="74"/>
      <c r="AC7" s="74"/>
      <c r="AD7" s="191"/>
      <c r="AE7" s="191"/>
      <c r="AF7" s="191"/>
      <c r="AG7" s="191"/>
      <c r="AH7" s="191"/>
      <c r="AI7" s="191"/>
      <c r="AJ7" s="191"/>
      <c r="AK7" s="191"/>
      <c r="AL7" s="12" t="s">
        <v>16</v>
      </c>
    </row>
    <row r="8" spans="1:38" ht="15" customHeight="1">
      <c r="A8" s="21"/>
      <c r="Z8" s="74" t="s">
        <v>49</v>
      </c>
      <c r="AA8" s="74"/>
      <c r="AB8" s="74"/>
      <c r="AC8" s="74"/>
      <c r="AD8" s="191"/>
      <c r="AE8" s="191"/>
      <c r="AF8" s="191"/>
      <c r="AG8" s="191"/>
      <c r="AH8" s="191"/>
      <c r="AI8" s="191"/>
      <c r="AJ8" s="191"/>
      <c r="AK8" s="191"/>
    </row>
    <row r="9" spans="1:38" ht="18.75" customHeight="1">
      <c r="A9" s="21"/>
      <c r="Z9" s="83" t="s">
        <v>50</v>
      </c>
      <c r="AA9" s="83"/>
      <c r="AB9" s="83"/>
      <c r="AC9" s="83"/>
      <c r="AD9" s="5" t="s">
        <v>25</v>
      </c>
      <c r="AE9" s="184"/>
      <c r="AF9" s="184"/>
      <c r="AG9" s="184"/>
      <c r="AH9" s="184"/>
      <c r="AI9" s="184"/>
      <c r="AJ9" s="184"/>
      <c r="AK9" s="184"/>
      <c r="AL9" s="184"/>
    </row>
    <row r="10" spans="1:38" ht="7.5" customHeight="1">
      <c r="B10" s="77" t="s">
        <v>0</v>
      </c>
      <c r="C10" s="77"/>
      <c r="D10" s="77"/>
      <c r="E10" s="77"/>
      <c r="F10" s="77"/>
      <c r="G10" s="77"/>
      <c r="H10" s="77"/>
      <c r="I10" s="77"/>
      <c r="J10" s="77"/>
      <c r="K10" s="77"/>
      <c r="L10" s="79" t="str">
        <f>IF(AD9&lt;&gt;"",J19,J18)</f>
        <v/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11"/>
      <c r="X10" s="11"/>
      <c r="Y10" s="11"/>
    </row>
    <row r="11" spans="1:38" ht="15" customHeight="1" thickBot="1">
      <c r="A11" s="21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11"/>
      <c r="X11" s="11"/>
      <c r="Y11" s="11"/>
      <c r="Z11" s="81" t="s">
        <v>41</v>
      </c>
      <c r="AA11" s="81"/>
      <c r="AB11" s="81"/>
      <c r="AC11" s="81"/>
      <c r="AD11" s="191"/>
      <c r="AE11" s="191"/>
      <c r="AF11" s="191"/>
      <c r="AG11" s="191"/>
      <c r="AH11" s="191"/>
      <c r="AI11" s="191"/>
      <c r="AJ11" s="191"/>
      <c r="AK11" s="8"/>
    </row>
    <row r="12" spans="1:38" ht="15" customHeight="1" thickTop="1">
      <c r="A12" s="21"/>
      <c r="Z12" s="83" t="s">
        <v>42</v>
      </c>
      <c r="AA12" s="83"/>
      <c r="AB12" s="83"/>
      <c r="AC12" s="83"/>
      <c r="AD12" s="189"/>
      <c r="AE12" s="189"/>
      <c r="AF12" s="189"/>
      <c r="AG12" s="189"/>
      <c r="AH12" s="189"/>
      <c r="AI12" s="189"/>
      <c r="AJ12" s="189"/>
      <c r="AK12" s="8"/>
    </row>
    <row r="13" spans="1:38" ht="15" customHeight="1">
      <c r="A13" s="21"/>
      <c r="B13" s="7"/>
      <c r="C13" s="7"/>
      <c r="D13" s="7"/>
      <c r="E13" s="7"/>
      <c r="F13" s="7"/>
      <c r="G13" s="7"/>
      <c r="H13" s="7"/>
      <c r="I13" s="7"/>
      <c r="J13" s="7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84" t="s">
        <v>43</v>
      </c>
      <c r="AA13" s="84"/>
      <c r="AB13" s="84"/>
      <c r="AC13" s="84"/>
      <c r="AD13" s="84"/>
      <c r="AE13" s="84"/>
      <c r="AF13" s="84"/>
      <c r="AG13" s="23" t="s">
        <v>59</v>
      </c>
      <c r="AH13" s="185"/>
      <c r="AI13" s="185"/>
      <c r="AJ13" s="185"/>
    </row>
    <row r="14" spans="1:38" ht="15" customHeight="1">
      <c r="A14" s="27"/>
      <c r="Z14" s="86" t="s">
        <v>44</v>
      </c>
      <c r="AA14" s="86"/>
      <c r="AB14" s="86"/>
      <c r="AC14" s="86"/>
      <c r="AD14" s="190"/>
      <c r="AE14" s="190"/>
      <c r="AF14" s="190"/>
      <c r="AG14" s="190"/>
      <c r="AH14" s="190"/>
      <c r="AI14" s="190"/>
      <c r="AJ14" s="190"/>
    </row>
    <row r="15" spans="1:38" ht="17.25" customHeight="1">
      <c r="A15" s="21"/>
    </row>
    <row r="16" spans="1:38" ht="17.25" customHeight="1">
      <c r="A16" s="21"/>
    </row>
    <row r="17" spans="1:45" ht="17.25" customHeight="1">
      <c r="T17" s="23"/>
      <c r="U17" s="23"/>
      <c r="V17" s="23"/>
      <c r="W17" s="23"/>
      <c r="X17" s="23"/>
      <c r="Y17" s="23"/>
    </row>
    <row r="18" spans="1:45" ht="27" customHeight="1">
      <c r="A18" s="17"/>
      <c r="B18" s="166" t="s">
        <v>84</v>
      </c>
      <c r="C18" s="166"/>
      <c r="D18" s="166"/>
      <c r="E18" s="166"/>
      <c r="F18" s="166"/>
      <c r="G18" s="166"/>
      <c r="H18" s="166"/>
      <c r="I18" s="166"/>
      <c r="J18" s="167" t="str">
        <f>IF(SUM('請求書 1(表紙):請求書 4'!Z46)=0,"",SUM('請求書 1(表紙):請求書 4'!Z46))</f>
        <v/>
      </c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V18" s="170" t="s">
        <v>39</v>
      </c>
      <c r="W18" s="171"/>
      <c r="X18" s="171"/>
      <c r="Y18" s="171"/>
      <c r="Z18" s="171"/>
      <c r="AA18" s="171"/>
      <c r="AB18" s="186">
        <v>0.1</v>
      </c>
      <c r="AC18" s="187"/>
      <c r="AD18" s="198" t="str">
        <f>IF(J18&lt;&gt;"",J18*AB18+AP19,"")</f>
        <v/>
      </c>
      <c r="AE18" s="199"/>
      <c r="AF18" s="199"/>
      <c r="AG18" s="199"/>
      <c r="AH18" s="199"/>
      <c r="AI18" s="199"/>
      <c r="AJ18" s="199"/>
      <c r="AK18" s="199"/>
      <c r="AL18" s="200"/>
      <c r="AM18" s="16"/>
      <c r="AN18" s="22"/>
      <c r="AP18" s="155" t="s">
        <v>71</v>
      </c>
      <c r="AQ18" s="156"/>
      <c r="AR18" s="156"/>
      <c r="AS18" s="157"/>
    </row>
    <row r="19" spans="1:45" ht="27" customHeight="1">
      <c r="A19" s="17"/>
      <c r="B19" s="177" t="s">
        <v>40</v>
      </c>
      <c r="C19" s="178"/>
      <c r="D19" s="178"/>
      <c r="E19" s="178"/>
      <c r="F19" s="178"/>
      <c r="G19" s="178"/>
      <c r="H19" s="178"/>
      <c r="I19" s="179"/>
      <c r="J19" s="167" t="str">
        <f>IF(J18&lt;&gt;"",J18+AD18,"")</f>
        <v/>
      </c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9"/>
      <c r="V19" s="180"/>
      <c r="W19" s="181"/>
      <c r="X19" s="181"/>
      <c r="Y19" s="181"/>
      <c r="Z19" s="181"/>
      <c r="AA19" s="182"/>
      <c r="AB19" s="182"/>
      <c r="AC19" s="182"/>
      <c r="AD19" s="44"/>
      <c r="AE19" s="44"/>
      <c r="AF19" s="44"/>
      <c r="AG19" s="44"/>
      <c r="AH19" s="44"/>
      <c r="AI19" s="44"/>
      <c r="AJ19" s="44"/>
      <c r="AK19" s="44"/>
      <c r="AL19" s="44"/>
      <c r="AM19" s="16"/>
      <c r="AN19" s="22"/>
      <c r="AP19" s="195"/>
      <c r="AQ19" s="196"/>
      <c r="AR19" s="196"/>
      <c r="AS19" s="197"/>
    </row>
    <row r="20" spans="1:45" ht="27" customHeight="1">
      <c r="A20" s="17"/>
      <c r="B20" s="159"/>
      <c r="C20" s="159"/>
      <c r="D20" s="159"/>
      <c r="E20" s="159"/>
      <c r="F20" s="159"/>
      <c r="G20" s="159"/>
      <c r="H20" s="159"/>
      <c r="I20" s="159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2"/>
      <c r="W20" s="164"/>
      <c r="X20" s="164"/>
      <c r="Y20" s="164"/>
      <c r="Z20" s="45"/>
      <c r="AA20" s="45"/>
      <c r="AB20" s="45"/>
      <c r="AC20" s="24"/>
      <c r="AD20" s="201"/>
      <c r="AE20" s="201"/>
      <c r="AF20" s="201"/>
      <c r="AG20" s="201"/>
      <c r="AH20" s="46"/>
      <c r="AM20" s="16"/>
      <c r="AN20" s="22"/>
    </row>
    <row r="21" spans="1:45" ht="27" customHeight="1">
      <c r="B21" s="160"/>
      <c r="C21" s="160"/>
      <c r="D21" s="160"/>
      <c r="E21" s="160"/>
      <c r="F21" s="160"/>
      <c r="G21" s="160"/>
      <c r="H21" s="160"/>
      <c r="I21" s="160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5"/>
      <c r="X21" s="165"/>
      <c r="Y21" s="165"/>
      <c r="Z21" s="45"/>
      <c r="AA21" s="45"/>
      <c r="AB21" s="45"/>
      <c r="AC21" s="24"/>
      <c r="AD21" s="192"/>
      <c r="AE21" s="192"/>
      <c r="AF21" s="192"/>
      <c r="AG21" s="192"/>
      <c r="AM21" s="14"/>
      <c r="AN21" s="22"/>
    </row>
    <row r="22" spans="1:45" ht="12.75" customHeight="1">
      <c r="T22" s="24"/>
      <c r="U22" s="24"/>
      <c r="V22" s="24"/>
      <c r="W22" s="24"/>
      <c r="X22" s="24"/>
      <c r="Y22" s="24"/>
      <c r="AM22" s="16"/>
      <c r="AN22" s="14"/>
    </row>
    <row r="23" spans="1:45" ht="12.75" customHeight="1">
      <c r="T23" s="24"/>
      <c r="U23" s="24"/>
      <c r="V23" s="24"/>
      <c r="W23" s="24"/>
      <c r="X23" s="24"/>
      <c r="Y23" s="24"/>
      <c r="AM23" s="16"/>
      <c r="AN23" s="14"/>
    </row>
    <row r="24" spans="1:45" ht="12.75" customHeight="1" thickBot="1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6"/>
      <c r="U24" s="26"/>
      <c r="V24" s="26"/>
      <c r="W24" s="26"/>
      <c r="X24" s="26"/>
      <c r="Y24" s="26"/>
      <c r="Z24" s="25"/>
      <c r="AA24" s="25"/>
      <c r="AB24" s="25"/>
      <c r="AC24" s="25"/>
      <c r="AD24" s="25"/>
      <c r="AE24" s="25"/>
      <c r="AF24" s="29"/>
      <c r="AG24" s="29"/>
      <c r="AH24" s="29"/>
      <c r="AI24" s="29"/>
      <c r="AJ24" s="29"/>
      <c r="AK24" s="29"/>
      <c r="AL24" s="29"/>
    </row>
    <row r="25" spans="1:45" ht="18.95" customHeight="1" thickBot="1">
      <c r="B25" s="105" t="s">
        <v>1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7"/>
      <c r="T25" s="108"/>
      <c r="U25" s="109"/>
      <c r="V25" s="109"/>
      <c r="W25" s="109"/>
      <c r="X25" s="109"/>
      <c r="Y25" s="109"/>
      <c r="Z25" s="89" t="s">
        <v>52</v>
      </c>
      <c r="AA25" s="89"/>
      <c r="AB25" s="89"/>
      <c r="AC25" s="89"/>
      <c r="AD25" s="89"/>
      <c r="AE25" s="89"/>
      <c r="AF25" s="89" t="s">
        <v>3</v>
      </c>
      <c r="AG25" s="89"/>
      <c r="AH25" s="89"/>
      <c r="AI25" s="89"/>
      <c r="AJ25" s="89"/>
      <c r="AK25" s="89"/>
      <c r="AL25" s="90"/>
    </row>
    <row r="26" spans="1:45" ht="18.95" customHeight="1">
      <c r="B26" s="91" t="s">
        <v>27</v>
      </c>
      <c r="C26" s="92"/>
      <c r="D26" s="92"/>
      <c r="E26" s="92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" t="s">
        <v>53</v>
      </c>
      <c r="AA26" s="19"/>
      <c r="AB26" s="19"/>
      <c r="AC26" s="194"/>
      <c r="AD26" s="194"/>
      <c r="AE26" s="194"/>
      <c r="AF26" s="194"/>
      <c r="AG26" s="194"/>
      <c r="AH26" s="19" t="s">
        <v>19</v>
      </c>
      <c r="AI26" s="19"/>
      <c r="AJ26" s="19"/>
      <c r="AK26" s="19"/>
      <c r="AL26" s="20"/>
    </row>
    <row r="27" spans="1:45" ht="18.95" customHeight="1"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  <c r="T27" s="98"/>
      <c r="U27" s="99"/>
      <c r="V27" s="99"/>
      <c r="W27" s="99"/>
      <c r="X27" s="99"/>
      <c r="Y27" s="99"/>
      <c r="Z27" s="113"/>
      <c r="AA27" s="114"/>
      <c r="AB27" s="114"/>
      <c r="AC27" s="114"/>
      <c r="AD27" s="114"/>
      <c r="AE27" s="115"/>
      <c r="AF27" s="103"/>
      <c r="AG27" s="103"/>
      <c r="AH27" s="103"/>
      <c r="AI27" s="103"/>
      <c r="AJ27" s="103"/>
      <c r="AK27" s="103"/>
      <c r="AL27" s="104"/>
      <c r="AM27" s="31"/>
      <c r="AN27" s="32"/>
    </row>
    <row r="28" spans="1:45" ht="18.95" customHeight="1"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98"/>
      <c r="U28" s="99"/>
      <c r="V28" s="99"/>
      <c r="W28" s="99"/>
      <c r="X28" s="99"/>
      <c r="Y28" s="99"/>
      <c r="Z28" s="113"/>
      <c r="AA28" s="114"/>
      <c r="AB28" s="114"/>
      <c r="AC28" s="114"/>
      <c r="AD28" s="114"/>
      <c r="AE28" s="115"/>
      <c r="AF28" s="103"/>
      <c r="AG28" s="103"/>
      <c r="AH28" s="103"/>
      <c r="AI28" s="103"/>
      <c r="AJ28" s="103"/>
      <c r="AK28" s="103"/>
      <c r="AL28" s="104"/>
      <c r="AM28" s="31"/>
      <c r="AN28" s="32"/>
    </row>
    <row r="29" spans="1:45" ht="18.95" customHeight="1"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  <c r="T29" s="98"/>
      <c r="U29" s="99"/>
      <c r="V29" s="99"/>
      <c r="W29" s="99"/>
      <c r="X29" s="99"/>
      <c r="Y29" s="99"/>
      <c r="Z29" s="113"/>
      <c r="AA29" s="114"/>
      <c r="AB29" s="114"/>
      <c r="AC29" s="114"/>
      <c r="AD29" s="114"/>
      <c r="AE29" s="115"/>
      <c r="AF29" s="103"/>
      <c r="AG29" s="103"/>
      <c r="AH29" s="103"/>
      <c r="AI29" s="103"/>
      <c r="AJ29" s="103"/>
      <c r="AK29" s="103"/>
      <c r="AL29" s="104"/>
      <c r="AM29" s="31"/>
      <c r="AN29" s="32"/>
    </row>
    <row r="30" spans="1:45" ht="18.95" customHeight="1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  <c r="T30" s="98"/>
      <c r="U30" s="99"/>
      <c r="V30" s="99"/>
      <c r="W30" s="99"/>
      <c r="X30" s="99"/>
      <c r="Y30" s="99"/>
      <c r="Z30" s="113"/>
      <c r="AA30" s="114"/>
      <c r="AB30" s="114"/>
      <c r="AC30" s="114"/>
      <c r="AD30" s="114"/>
      <c r="AE30" s="115"/>
      <c r="AF30" s="103"/>
      <c r="AG30" s="103"/>
      <c r="AH30" s="103"/>
      <c r="AI30" s="103"/>
      <c r="AJ30" s="103"/>
      <c r="AK30" s="103"/>
      <c r="AL30" s="104"/>
      <c r="AM30" s="31"/>
      <c r="AN30" s="32"/>
    </row>
    <row r="31" spans="1:45" ht="18.95" customHeight="1">
      <c r="B31" s="116" t="s">
        <v>29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T31" s="119"/>
      <c r="U31" s="120"/>
      <c r="V31" s="120"/>
      <c r="W31" s="120"/>
      <c r="X31" s="120"/>
      <c r="Y31" s="120"/>
      <c r="Z31" s="113" t="str">
        <f>IF(SUM(Z27:AE30)=0,"",SUM(Z27:AE30))</f>
        <v/>
      </c>
      <c r="AA31" s="114"/>
      <c r="AB31" s="114"/>
      <c r="AC31" s="114"/>
      <c r="AD31" s="114"/>
      <c r="AE31" s="115"/>
      <c r="AF31" s="121"/>
      <c r="AG31" s="121"/>
      <c r="AH31" s="121"/>
      <c r="AI31" s="121"/>
      <c r="AJ31" s="121"/>
      <c r="AK31" s="121"/>
      <c r="AL31" s="122"/>
      <c r="AM31" s="34"/>
      <c r="AN31" s="34"/>
    </row>
    <row r="32" spans="1:45" ht="18.95" customHeight="1">
      <c r="B32" s="116" t="s">
        <v>26</v>
      </c>
      <c r="C32" s="117"/>
      <c r="D32" s="117"/>
      <c r="E32" s="134"/>
      <c r="F32" s="117"/>
      <c r="G32" s="117"/>
      <c r="H32" s="117"/>
      <c r="I32" s="117"/>
      <c r="J32" s="118"/>
      <c r="K32" s="125" t="s">
        <v>82</v>
      </c>
      <c r="L32" s="126"/>
      <c r="M32" s="126"/>
      <c r="N32" s="126"/>
      <c r="O32" s="126"/>
      <c r="P32" s="126"/>
      <c r="Q32" s="126"/>
      <c r="R32" s="126"/>
      <c r="S32" s="127"/>
      <c r="T32" s="114"/>
      <c r="U32" s="114"/>
      <c r="V32" s="114"/>
      <c r="W32" s="114"/>
      <c r="X32" s="114"/>
      <c r="Y32" s="114"/>
      <c r="Z32" s="128" t="s">
        <v>54</v>
      </c>
      <c r="AA32" s="129"/>
      <c r="AB32" s="129"/>
      <c r="AC32" s="129"/>
      <c r="AD32" s="129"/>
      <c r="AE32" s="130"/>
      <c r="AF32" s="136" t="s">
        <v>20</v>
      </c>
      <c r="AG32" s="117"/>
      <c r="AH32" s="117"/>
      <c r="AI32" s="117"/>
      <c r="AJ32" s="117"/>
      <c r="AK32" s="117" t="s">
        <v>21</v>
      </c>
      <c r="AL32" s="124"/>
      <c r="AM32" s="31"/>
      <c r="AN32" s="34"/>
    </row>
    <row r="33" spans="2:40" ht="18.95" customHeight="1">
      <c r="B33" s="9"/>
      <c r="C33" s="10"/>
      <c r="D33" s="10"/>
      <c r="E33" s="10"/>
      <c r="F33" s="10"/>
      <c r="G33" s="10"/>
      <c r="H33" s="10"/>
      <c r="I33" s="10"/>
      <c r="J33" s="10"/>
      <c r="K33" s="125" t="s">
        <v>83</v>
      </c>
      <c r="L33" s="126"/>
      <c r="M33" s="126"/>
      <c r="N33" s="126"/>
      <c r="O33" s="126"/>
      <c r="P33" s="126"/>
      <c r="Q33" s="126"/>
      <c r="R33" s="126"/>
      <c r="S33" s="127"/>
      <c r="T33" s="114"/>
      <c r="U33" s="114"/>
      <c r="V33" s="114"/>
      <c r="W33" s="114"/>
      <c r="X33" s="114"/>
      <c r="Y33" s="114"/>
      <c r="Z33" s="128" t="s">
        <v>55</v>
      </c>
      <c r="AA33" s="129"/>
      <c r="AB33" s="129"/>
      <c r="AC33" s="129"/>
      <c r="AD33" s="129"/>
      <c r="AE33" s="130"/>
      <c r="AF33" s="131" t="str">
        <f>IF(T34&lt;&gt;"",T34/T32,"")</f>
        <v/>
      </c>
      <c r="AG33" s="132"/>
      <c r="AH33" s="132"/>
      <c r="AI33" s="132"/>
      <c r="AJ33" s="132"/>
      <c r="AK33" s="132"/>
      <c r="AL33" s="133"/>
    </row>
    <row r="34" spans="2:40" ht="18.95" customHeight="1">
      <c r="B34" s="9"/>
      <c r="C34" s="10"/>
      <c r="D34" s="10"/>
      <c r="E34" s="10"/>
      <c r="F34" s="10"/>
      <c r="G34" s="10"/>
      <c r="H34" s="10"/>
      <c r="I34" s="10"/>
      <c r="J34" s="10"/>
      <c r="K34" s="138" t="s">
        <v>22</v>
      </c>
      <c r="L34" s="138"/>
      <c r="M34" s="138"/>
      <c r="N34" s="138"/>
      <c r="O34" s="138"/>
      <c r="P34" s="138"/>
      <c r="Q34" s="138"/>
      <c r="R34" s="138"/>
      <c r="S34" s="138"/>
      <c r="T34" s="114"/>
      <c r="U34" s="114"/>
      <c r="V34" s="114"/>
      <c r="W34" s="114"/>
      <c r="X34" s="114"/>
      <c r="Y34" s="114"/>
      <c r="Z34" s="128" t="s">
        <v>56</v>
      </c>
      <c r="AA34" s="129"/>
      <c r="AB34" s="129"/>
      <c r="AC34" s="129"/>
      <c r="AD34" s="129"/>
      <c r="AE34" s="130"/>
      <c r="AF34" s="131" t="str">
        <f>IF(T32&lt;&gt;"",(T33+T34)/T32,"")</f>
        <v/>
      </c>
      <c r="AG34" s="132"/>
      <c r="AH34" s="132"/>
      <c r="AI34" s="132"/>
      <c r="AJ34" s="132"/>
      <c r="AK34" s="132"/>
      <c r="AL34" s="133"/>
    </row>
    <row r="35" spans="2:40" ht="18.95" customHeight="1" thickBot="1">
      <c r="B35" s="9"/>
      <c r="C35" s="10"/>
      <c r="D35" s="10"/>
      <c r="E35" s="10"/>
      <c r="F35" s="10"/>
      <c r="G35" s="10"/>
      <c r="H35" s="10"/>
      <c r="I35" s="10"/>
      <c r="J35" s="10"/>
      <c r="K35" s="139" t="s">
        <v>15</v>
      </c>
      <c r="L35" s="140"/>
      <c r="M35" s="140"/>
      <c r="N35" s="140"/>
      <c r="O35" s="140"/>
      <c r="P35" s="140"/>
      <c r="Q35" s="140"/>
      <c r="R35" s="140"/>
      <c r="S35" s="141"/>
      <c r="T35" s="114" t="str">
        <f>IF(T32&lt;&gt;"",T32-T33-T34,"")</f>
        <v/>
      </c>
      <c r="U35" s="114"/>
      <c r="V35" s="114"/>
      <c r="W35" s="114"/>
      <c r="X35" s="114"/>
      <c r="Y35" s="114"/>
      <c r="Z35" s="38"/>
      <c r="AA35" s="39"/>
      <c r="AB35" s="39"/>
      <c r="AC35" s="39"/>
      <c r="AD35" s="39"/>
      <c r="AE35" s="40"/>
      <c r="AF35" s="142"/>
      <c r="AG35" s="143"/>
      <c r="AH35" s="143"/>
      <c r="AI35" s="143"/>
      <c r="AJ35" s="143"/>
      <c r="AK35" s="143"/>
      <c r="AL35" s="144"/>
    </row>
    <row r="36" spans="2:40" ht="18.95" customHeight="1">
      <c r="B36" s="91" t="s">
        <v>27</v>
      </c>
      <c r="C36" s="92"/>
      <c r="D36" s="92"/>
      <c r="E36" s="92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" t="s">
        <v>53</v>
      </c>
      <c r="AA36" s="19"/>
      <c r="AB36" s="19"/>
      <c r="AC36" s="194"/>
      <c r="AD36" s="194"/>
      <c r="AE36" s="194"/>
      <c r="AF36" s="194"/>
      <c r="AG36" s="194"/>
      <c r="AH36" s="19" t="s">
        <v>19</v>
      </c>
      <c r="AI36" s="19"/>
      <c r="AJ36" s="19"/>
      <c r="AK36" s="19"/>
      <c r="AL36" s="20"/>
    </row>
    <row r="37" spans="2:40" ht="18.95" customHeight="1">
      <c r="B37" s="110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2"/>
      <c r="T37" s="98"/>
      <c r="U37" s="99"/>
      <c r="V37" s="99"/>
      <c r="W37" s="99"/>
      <c r="X37" s="99"/>
      <c r="Y37" s="99"/>
      <c r="Z37" s="113"/>
      <c r="AA37" s="114"/>
      <c r="AB37" s="114"/>
      <c r="AC37" s="114"/>
      <c r="AD37" s="114"/>
      <c r="AE37" s="115"/>
      <c r="AF37" s="103"/>
      <c r="AG37" s="103"/>
      <c r="AH37" s="103"/>
      <c r="AI37" s="103"/>
      <c r="AJ37" s="103"/>
      <c r="AK37" s="103"/>
      <c r="AL37" s="104"/>
      <c r="AM37" s="31"/>
      <c r="AN37" s="32"/>
    </row>
    <row r="38" spans="2:40" ht="18.95" customHeight="1"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2"/>
      <c r="T38" s="98"/>
      <c r="U38" s="99"/>
      <c r="V38" s="99"/>
      <c r="W38" s="99"/>
      <c r="X38" s="99"/>
      <c r="Y38" s="99"/>
      <c r="Z38" s="113"/>
      <c r="AA38" s="114"/>
      <c r="AB38" s="114"/>
      <c r="AC38" s="114"/>
      <c r="AD38" s="114"/>
      <c r="AE38" s="115"/>
      <c r="AF38" s="103"/>
      <c r="AG38" s="103"/>
      <c r="AH38" s="103"/>
      <c r="AI38" s="103"/>
      <c r="AJ38" s="103"/>
      <c r="AK38" s="103"/>
      <c r="AL38" s="104"/>
      <c r="AM38" s="31"/>
      <c r="AN38" s="32"/>
    </row>
    <row r="39" spans="2:40" ht="18.95" customHeight="1"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98"/>
      <c r="U39" s="99"/>
      <c r="V39" s="99"/>
      <c r="W39" s="99"/>
      <c r="X39" s="99"/>
      <c r="Y39" s="99"/>
      <c r="Z39" s="113"/>
      <c r="AA39" s="114"/>
      <c r="AB39" s="114"/>
      <c r="AC39" s="114"/>
      <c r="AD39" s="114"/>
      <c r="AE39" s="115"/>
      <c r="AF39" s="103"/>
      <c r="AG39" s="103"/>
      <c r="AH39" s="103"/>
      <c r="AI39" s="103"/>
      <c r="AJ39" s="103"/>
      <c r="AK39" s="103"/>
      <c r="AL39" s="104"/>
      <c r="AM39" s="31"/>
      <c r="AN39" s="32"/>
    </row>
    <row r="40" spans="2:40" ht="18.95" customHeight="1"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2"/>
      <c r="T40" s="98"/>
      <c r="U40" s="99"/>
      <c r="V40" s="99"/>
      <c r="W40" s="99"/>
      <c r="X40" s="99"/>
      <c r="Y40" s="99"/>
      <c r="Z40" s="113"/>
      <c r="AA40" s="114"/>
      <c r="AB40" s="114"/>
      <c r="AC40" s="114"/>
      <c r="AD40" s="114"/>
      <c r="AE40" s="115"/>
      <c r="AF40" s="103"/>
      <c r="AG40" s="103"/>
      <c r="AH40" s="103"/>
      <c r="AI40" s="103"/>
      <c r="AJ40" s="103"/>
      <c r="AK40" s="103"/>
      <c r="AL40" s="104"/>
      <c r="AM40" s="31"/>
      <c r="AN40" s="32"/>
    </row>
    <row r="41" spans="2:40" ht="18.95" customHeight="1">
      <c r="B41" s="116" t="s">
        <v>29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8"/>
      <c r="T41" s="119"/>
      <c r="U41" s="120"/>
      <c r="V41" s="120"/>
      <c r="W41" s="120"/>
      <c r="X41" s="120"/>
      <c r="Y41" s="120"/>
      <c r="Z41" s="113" t="str">
        <f>IF(SUM(Z37:AE40)=0,"",SUM(Z37:AE40))</f>
        <v/>
      </c>
      <c r="AA41" s="114"/>
      <c r="AB41" s="114"/>
      <c r="AC41" s="114"/>
      <c r="AD41" s="114"/>
      <c r="AE41" s="115"/>
      <c r="AF41" s="121"/>
      <c r="AG41" s="121"/>
      <c r="AH41" s="121"/>
      <c r="AI41" s="121"/>
      <c r="AJ41" s="121"/>
      <c r="AK41" s="121"/>
      <c r="AL41" s="122"/>
      <c r="AM41" s="34"/>
      <c r="AN41" s="34"/>
    </row>
    <row r="42" spans="2:40" ht="18.95" customHeight="1">
      <c r="B42" s="116" t="s">
        <v>26</v>
      </c>
      <c r="C42" s="117"/>
      <c r="D42" s="117"/>
      <c r="E42" s="134"/>
      <c r="F42" s="117"/>
      <c r="G42" s="117"/>
      <c r="H42" s="117"/>
      <c r="I42" s="117"/>
      <c r="J42" s="118"/>
      <c r="K42" s="125" t="s">
        <v>82</v>
      </c>
      <c r="L42" s="126"/>
      <c r="M42" s="126"/>
      <c r="N42" s="126"/>
      <c r="O42" s="126"/>
      <c r="P42" s="126"/>
      <c r="Q42" s="126"/>
      <c r="R42" s="126"/>
      <c r="S42" s="127"/>
      <c r="T42" s="114"/>
      <c r="U42" s="114"/>
      <c r="V42" s="114"/>
      <c r="W42" s="114"/>
      <c r="X42" s="114"/>
      <c r="Y42" s="114"/>
      <c r="Z42" s="128" t="s">
        <v>54</v>
      </c>
      <c r="AA42" s="129"/>
      <c r="AB42" s="129"/>
      <c r="AC42" s="129"/>
      <c r="AD42" s="129"/>
      <c r="AE42" s="130"/>
      <c r="AF42" s="136" t="s">
        <v>20</v>
      </c>
      <c r="AG42" s="117"/>
      <c r="AH42" s="117"/>
      <c r="AI42" s="117"/>
      <c r="AJ42" s="117"/>
      <c r="AK42" s="117" t="s">
        <v>21</v>
      </c>
      <c r="AL42" s="124"/>
      <c r="AM42" s="16"/>
      <c r="AN42" s="14"/>
    </row>
    <row r="43" spans="2:40" ht="18.95" customHeight="1">
      <c r="B43" s="9"/>
      <c r="C43" s="10"/>
      <c r="D43" s="10"/>
      <c r="E43" s="10"/>
      <c r="F43" s="10"/>
      <c r="G43" s="10"/>
      <c r="H43" s="10"/>
      <c r="I43" s="10"/>
      <c r="J43" s="10"/>
      <c r="K43" s="125" t="s">
        <v>83</v>
      </c>
      <c r="L43" s="126"/>
      <c r="M43" s="126"/>
      <c r="N43" s="126"/>
      <c r="O43" s="126"/>
      <c r="P43" s="126"/>
      <c r="Q43" s="126"/>
      <c r="R43" s="126"/>
      <c r="S43" s="127"/>
      <c r="T43" s="114"/>
      <c r="U43" s="114"/>
      <c r="V43" s="114"/>
      <c r="W43" s="114"/>
      <c r="X43" s="114"/>
      <c r="Y43" s="114"/>
      <c r="Z43" s="128" t="s">
        <v>55</v>
      </c>
      <c r="AA43" s="129"/>
      <c r="AB43" s="129"/>
      <c r="AC43" s="129"/>
      <c r="AD43" s="129"/>
      <c r="AE43" s="130"/>
      <c r="AF43" s="131" t="str">
        <f>IF(T44&lt;&gt;"",T44/T42,"")</f>
        <v/>
      </c>
      <c r="AG43" s="132"/>
      <c r="AH43" s="132"/>
      <c r="AI43" s="132"/>
      <c r="AJ43" s="132"/>
      <c r="AK43" s="132"/>
      <c r="AL43" s="133"/>
    </row>
    <row r="44" spans="2:40" ht="18.95" customHeight="1">
      <c r="B44" s="9"/>
      <c r="C44" s="10"/>
      <c r="D44" s="10"/>
      <c r="E44" s="10"/>
      <c r="F44" s="10"/>
      <c r="G44" s="10"/>
      <c r="H44" s="10"/>
      <c r="I44" s="10"/>
      <c r="J44" s="10"/>
      <c r="K44" s="138" t="s">
        <v>22</v>
      </c>
      <c r="L44" s="138"/>
      <c r="M44" s="138"/>
      <c r="N44" s="138"/>
      <c r="O44" s="138"/>
      <c r="P44" s="138"/>
      <c r="Q44" s="138"/>
      <c r="R44" s="138"/>
      <c r="S44" s="138"/>
      <c r="T44" s="114"/>
      <c r="U44" s="114"/>
      <c r="V44" s="114"/>
      <c r="W44" s="114"/>
      <c r="X44" s="114"/>
      <c r="Y44" s="114"/>
      <c r="Z44" s="128" t="s">
        <v>56</v>
      </c>
      <c r="AA44" s="129"/>
      <c r="AB44" s="129"/>
      <c r="AC44" s="129"/>
      <c r="AD44" s="129"/>
      <c r="AE44" s="130"/>
      <c r="AF44" s="131" t="str">
        <f>IF(T42&lt;&gt;"",(T43+T44)/T42,"")</f>
        <v/>
      </c>
      <c r="AG44" s="132"/>
      <c r="AH44" s="132"/>
      <c r="AI44" s="132"/>
      <c r="AJ44" s="132"/>
      <c r="AK44" s="132"/>
      <c r="AL44" s="133"/>
    </row>
    <row r="45" spans="2:40" ht="18.95" customHeight="1" thickBot="1">
      <c r="B45" s="9"/>
      <c r="C45" s="10"/>
      <c r="D45" s="10"/>
      <c r="E45" s="10"/>
      <c r="F45" s="10"/>
      <c r="G45" s="10"/>
      <c r="H45" s="10"/>
      <c r="I45" s="10"/>
      <c r="J45" s="10"/>
      <c r="K45" s="139" t="s">
        <v>15</v>
      </c>
      <c r="L45" s="140"/>
      <c r="M45" s="140"/>
      <c r="N45" s="140"/>
      <c r="O45" s="140"/>
      <c r="P45" s="140"/>
      <c r="Q45" s="140"/>
      <c r="R45" s="140"/>
      <c r="S45" s="141"/>
      <c r="T45" s="114" t="str">
        <f>IF(T42&lt;&gt;"",T42-T43-T44,"")</f>
        <v/>
      </c>
      <c r="U45" s="114"/>
      <c r="V45" s="114"/>
      <c r="W45" s="114"/>
      <c r="X45" s="114"/>
      <c r="Y45" s="114"/>
      <c r="Z45" s="38"/>
      <c r="AA45" s="39"/>
      <c r="AB45" s="39"/>
      <c r="AC45" s="39"/>
      <c r="AD45" s="39"/>
      <c r="AE45" s="40"/>
      <c r="AF45" s="142"/>
      <c r="AG45" s="143"/>
      <c r="AH45" s="143"/>
      <c r="AI45" s="143"/>
      <c r="AJ45" s="143"/>
      <c r="AK45" s="143"/>
      <c r="AL45" s="144"/>
    </row>
    <row r="46" spans="2:40" ht="18.75" customHeight="1" thickBot="1">
      <c r="B46" s="145" t="s">
        <v>28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7"/>
      <c r="T46" s="148"/>
      <c r="U46" s="149"/>
      <c r="V46" s="149"/>
      <c r="W46" s="149"/>
      <c r="X46" s="149"/>
      <c r="Y46" s="149"/>
      <c r="Z46" s="150" t="str">
        <f>IF(SUM(Z31,Z41)=0,"",SUM(Z31,Z41))</f>
        <v/>
      </c>
      <c r="AA46" s="151"/>
      <c r="AB46" s="151"/>
      <c r="AC46" s="151"/>
      <c r="AD46" s="151"/>
      <c r="AE46" s="152"/>
      <c r="AF46" s="153"/>
      <c r="AG46" s="153"/>
      <c r="AH46" s="153"/>
      <c r="AI46" s="153"/>
      <c r="AJ46" s="153"/>
      <c r="AK46" s="153"/>
      <c r="AL46" s="154"/>
      <c r="AN46" s="14"/>
    </row>
  </sheetData>
  <sheetProtection algorithmName="SHA-512" hashValue="SbMtIufurnYGBgM6y7UF93X3MU/QEb/JIT/1gpBIbNnnwHUEW279idyopAjfR6Avjg0D7sxrxMcRegNTmQXFNw==" saltValue="ZKzZZMegE3UTGOGzlLl/mQ==" spinCount="100000" sheet="1" objects="1"/>
  <protectedRanges>
    <protectedRange sqref="AE2 AD4:AD6 AD7:AK8 AD11:AJ12 AH13 AD13:AD14 AD21 F26 B27:S30 Z27:AL30 F32 T32:Y34 AH32 F36 AC36 B37:S40 F42 Z37:AL40 T42:Y44 AH42 AC26 AP19 AE9:AK9" name="範囲1"/>
  </protectedRanges>
  <mergeCells count="135">
    <mergeCell ref="Z4:AC4"/>
    <mergeCell ref="Z5:AC5"/>
    <mergeCell ref="Z6:AC6"/>
    <mergeCell ref="Z7:AC7"/>
    <mergeCell ref="Z8:AC8"/>
    <mergeCell ref="AD7:AK7"/>
    <mergeCell ref="AD8:AK8"/>
    <mergeCell ref="AD6:AL6"/>
    <mergeCell ref="AD5:AL5"/>
    <mergeCell ref="AD4:AL4"/>
    <mergeCell ref="T27:Y27"/>
    <mergeCell ref="Z28:AE28"/>
    <mergeCell ref="Z29:AE29"/>
    <mergeCell ref="Z30:AE30"/>
    <mergeCell ref="B27:S27"/>
    <mergeCell ref="Z27:AE27"/>
    <mergeCell ref="AP18:AS18"/>
    <mergeCell ref="AP19:AS19"/>
    <mergeCell ref="B26:E26"/>
    <mergeCell ref="F26:Y26"/>
    <mergeCell ref="AC26:AG26"/>
    <mergeCell ref="B25:S25"/>
    <mergeCell ref="Z25:AE25"/>
    <mergeCell ref="B19:I19"/>
    <mergeCell ref="V18:AA18"/>
    <mergeCell ref="AD18:AL18"/>
    <mergeCell ref="V19:Z19"/>
    <mergeCell ref="AA19:AC19"/>
    <mergeCell ref="AD20:AG20"/>
    <mergeCell ref="J18:U18"/>
    <mergeCell ref="AF28:AL28"/>
    <mergeCell ref="B28:S28"/>
    <mergeCell ref="T28:Y28"/>
    <mergeCell ref="B29:S29"/>
    <mergeCell ref="K45:S45"/>
    <mergeCell ref="AF45:AL45"/>
    <mergeCell ref="AF46:AL46"/>
    <mergeCell ref="K43:S43"/>
    <mergeCell ref="Z43:AE43"/>
    <mergeCell ref="AF43:AL43"/>
    <mergeCell ref="K44:S44"/>
    <mergeCell ref="Z44:AE44"/>
    <mergeCell ref="AF44:AL44"/>
    <mergeCell ref="B46:S46"/>
    <mergeCell ref="T46:Y46"/>
    <mergeCell ref="T43:Y43"/>
    <mergeCell ref="T44:Y44"/>
    <mergeCell ref="T45:Y45"/>
    <mergeCell ref="Z46:AE46"/>
    <mergeCell ref="AF41:AL41"/>
    <mergeCell ref="K42:S42"/>
    <mergeCell ref="Z42:AE42"/>
    <mergeCell ref="AF42:AG42"/>
    <mergeCell ref="AH42:AJ42"/>
    <mergeCell ref="AK42:AL42"/>
    <mergeCell ref="T41:Y41"/>
    <mergeCell ref="B42:E42"/>
    <mergeCell ref="F42:J42"/>
    <mergeCell ref="B41:S41"/>
    <mergeCell ref="Z41:AE41"/>
    <mergeCell ref="T42:Y42"/>
    <mergeCell ref="AF39:AL39"/>
    <mergeCell ref="K35:S35"/>
    <mergeCell ref="T35:Y35"/>
    <mergeCell ref="AF40:AL40"/>
    <mergeCell ref="AF37:AL37"/>
    <mergeCell ref="AF38:AL38"/>
    <mergeCell ref="B37:S37"/>
    <mergeCell ref="T37:Y37"/>
    <mergeCell ref="B38:S38"/>
    <mergeCell ref="T38:Y38"/>
    <mergeCell ref="B39:S39"/>
    <mergeCell ref="T39:Y39"/>
    <mergeCell ref="B40:S40"/>
    <mergeCell ref="T40:Y40"/>
    <mergeCell ref="Z37:AE37"/>
    <mergeCell ref="Z38:AE38"/>
    <mergeCell ref="Z39:AE39"/>
    <mergeCell ref="AF29:AL29"/>
    <mergeCell ref="AF30:AL30"/>
    <mergeCell ref="T29:Y29"/>
    <mergeCell ref="B30:S30"/>
    <mergeCell ref="T30:Y30"/>
    <mergeCell ref="AF35:AL35"/>
    <mergeCell ref="B36:E36"/>
    <mergeCell ref="F36:Y36"/>
    <mergeCell ref="AC36:AG36"/>
    <mergeCell ref="J20:V21"/>
    <mergeCell ref="T25:Y25"/>
    <mergeCell ref="Z40:AE40"/>
    <mergeCell ref="J19:U19"/>
    <mergeCell ref="Z33:AE33"/>
    <mergeCell ref="AF33:AL33"/>
    <mergeCell ref="K34:S34"/>
    <mergeCell ref="Z34:AE34"/>
    <mergeCell ref="AF34:AL34"/>
    <mergeCell ref="AF31:AL31"/>
    <mergeCell ref="K32:S32"/>
    <mergeCell ref="Z32:AE32"/>
    <mergeCell ref="AF32:AG32"/>
    <mergeCell ref="AH32:AJ32"/>
    <mergeCell ref="AK32:AL32"/>
    <mergeCell ref="B31:S31"/>
    <mergeCell ref="T31:Y31"/>
    <mergeCell ref="F32:J32"/>
    <mergeCell ref="B32:E32"/>
    <mergeCell ref="K33:S33"/>
    <mergeCell ref="T33:Y33"/>
    <mergeCell ref="T34:Y34"/>
    <mergeCell ref="T32:Y32"/>
    <mergeCell ref="Z31:AE31"/>
    <mergeCell ref="L1:M1"/>
    <mergeCell ref="W20:Y21"/>
    <mergeCell ref="AF27:AL27"/>
    <mergeCell ref="AE9:AL9"/>
    <mergeCell ref="Z9:AC9"/>
    <mergeCell ref="AH13:AJ13"/>
    <mergeCell ref="AB18:AC18"/>
    <mergeCell ref="AF25:AL25"/>
    <mergeCell ref="B1:J1"/>
    <mergeCell ref="AE2:AL2"/>
    <mergeCell ref="AC2:AD2"/>
    <mergeCell ref="AD12:AJ12"/>
    <mergeCell ref="Z13:AC13"/>
    <mergeCell ref="AD13:AF13"/>
    <mergeCell ref="Z14:AC14"/>
    <mergeCell ref="AD14:AJ14"/>
    <mergeCell ref="B10:K11"/>
    <mergeCell ref="AD11:AJ11"/>
    <mergeCell ref="Z11:AC11"/>
    <mergeCell ref="Z12:AC12"/>
    <mergeCell ref="AD21:AG21"/>
    <mergeCell ref="L10:V11"/>
    <mergeCell ref="B18:I18"/>
    <mergeCell ref="B20:I21"/>
  </mergeCells>
  <phoneticPr fontId="1"/>
  <conditionalFormatting sqref="F26:Y26 AC26:AG26 B27:S30 F32:J32 AH32:AJ32">
    <cfRule type="containsBlanks" dxfId="27" priority="48">
      <formula>LEN(TRIM(B26))=0</formula>
    </cfRule>
  </conditionalFormatting>
  <conditionalFormatting sqref="F36:Y36 AC36:AG36 B37:S40 F42:J42 AH42:AJ42">
    <cfRule type="containsBlanks" dxfId="26" priority="5">
      <formula>LEN(TRIM(B36))=0</formula>
    </cfRule>
  </conditionalFormatting>
  <conditionalFormatting sqref="AB18:AC18">
    <cfRule type="containsBlanks" dxfId="25" priority="2">
      <formula>LEN(TRIM(AB18))=0</formula>
    </cfRule>
  </conditionalFormatting>
  <conditionalFormatting sqref="AD11:AJ12 AD13:AH13 AD14:AJ14">
    <cfRule type="containsBlanks" dxfId="24" priority="49">
      <formula>LEN(TRIM(AD11))=0</formula>
    </cfRule>
  </conditionalFormatting>
  <conditionalFormatting sqref="AE2 AD4:AD8 AD11:AD14 Z27:Z30 AF27:AL30 T32:T34 Z37:Z40 AF37:AL40 T42:T44">
    <cfRule type="containsBlanks" dxfId="23" priority="52">
      <formula>LEN(TRIM(T2))=0</formula>
    </cfRule>
  </conditionalFormatting>
  <conditionalFormatting sqref="AE9:AL9">
    <cfRule type="containsBlanks" dxfId="22" priority="1">
      <formula>LEN(TRIM(AE9))=0</formula>
    </cfRule>
  </conditionalFormatting>
  <conditionalFormatting sqref="AP19:AS19">
    <cfRule type="containsBlanks" dxfId="21" priority="3">
      <formula>LEN(TRIM(AP19))=0</formula>
    </cfRule>
  </conditionalFormatting>
  <dataValidations count="1">
    <dataValidation type="list" allowBlank="1" showInputMessage="1" showErrorMessage="1" sqref="AD13:AF13" xr:uid="{261D3C86-B58F-45DB-82BE-E56FAB287CEE}">
      <formula1>"普通,当座"</formula1>
    </dataValidation>
  </dataValidations>
  <pageMargins left="0.70866141732283472" right="0.51181102362204722" top="0.55118110236220474" bottom="0.35433070866141736" header="0.31496062992125984" footer="0.31496062992125984"/>
  <pageSetup paperSize="9" scale="99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FE3D6-5E5B-4F42-BAF8-21358959345E}">
  <dimension ref="A1:BO46"/>
  <sheetViews>
    <sheetView showGridLines="0" view="pageBreakPreview" zoomScale="130" zoomScaleNormal="100" zoomScaleSheetLayoutView="130" workbookViewId="0">
      <selection activeCell="AE2" sqref="AE2:AL2"/>
    </sheetView>
  </sheetViews>
  <sheetFormatPr defaultColWidth="2.5" defaultRowHeight="15" customHeight="1"/>
  <cols>
    <col min="1" max="1" width="1.375" customWidth="1"/>
    <col min="2" max="10" width="2.375" customWidth="1"/>
    <col min="11" max="19" width="1.875" customWidth="1"/>
    <col min="20" max="31" width="2.625" customWidth="1"/>
    <col min="37" max="37" width="3" bestFit="1" customWidth="1"/>
    <col min="38" max="38" width="2.5" customWidth="1"/>
    <col min="39" max="39" width="1.625" customWidth="1"/>
    <col min="40" max="49" width="2.625" customWidth="1"/>
    <col min="50" max="54" width="2" customWidth="1"/>
    <col min="55" max="56" width="0.5" customWidth="1"/>
    <col min="57" max="57" width="1" customWidth="1"/>
    <col min="58" max="61" width="0.125" customWidth="1"/>
    <col min="62" max="62" width="0.75" customWidth="1"/>
    <col min="63" max="65" width="0.125" customWidth="1"/>
    <col min="66" max="66" width="0.5" customWidth="1"/>
    <col min="67" max="70" width="0.125" customWidth="1"/>
  </cols>
  <sheetData>
    <row r="1" spans="1:38" ht="30" customHeight="1" thickBot="1">
      <c r="A1" s="18"/>
      <c r="B1" s="69" t="s">
        <v>4</v>
      </c>
      <c r="C1" s="70"/>
      <c r="D1" s="70"/>
      <c r="E1" s="70"/>
      <c r="F1" s="70"/>
      <c r="G1" s="70"/>
      <c r="H1" s="70"/>
      <c r="I1" s="70"/>
      <c r="J1" s="71"/>
      <c r="AH1" s="4"/>
      <c r="AI1" s="4" t="s">
        <v>12</v>
      </c>
      <c r="AK1" s="37">
        <v>2</v>
      </c>
    </row>
    <row r="2" spans="1:38" ht="15" customHeight="1">
      <c r="A2" s="18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72" t="str">
        <f>IF(AE2&lt;&gt;"","","日付")</f>
        <v>日付</v>
      </c>
      <c r="AD2" s="72"/>
      <c r="AE2" s="188" t="str">
        <f>IF('請求書 1(表紙)'!AE2&lt;&gt;"",'請求書 1(表紙)'!AE2,"")</f>
        <v/>
      </c>
      <c r="AF2" s="188"/>
      <c r="AG2" s="188"/>
      <c r="AH2" s="188"/>
      <c r="AI2" s="188"/>
      <c r="AJ2" s="188"/>
      <c r="AK2" s="188"/>
      <c r="AL2" s="188"/>
    </row>
    <row r="3" spans="1:38" ht="28.5" customHeight="1" thickBot="1">
      <c r="A3" s="30"/>
      <c r="B3" s="1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8" ht="21.75" customHeight="1" thickTop="1">
      <c r="A4" s="21"/>
      <c r="Z4" s="74" t="s">
        <v>45</v>
      </c>
      <c r="AA4" s="74"/>
      <c r="AB4" s="74"/>
      <c r="AC4" s="74"/>
      <c r="AD4" s="202" t="str">
        <f>IF('請求書 1(表紙)'!AD4&lt;&gt;"",'請求書 1(表紙)'!AD4,"")</f>
        <v/>
      </c>
      <c r="AE4" s="202"/>
      <c r="AF4" s="202"/>
      <c r="AG4" s="202"/>
      <c r="AH4" s="202"/>
      <c r="AI4" s="202"/>
      <c r="AJ4" s="202"/>
      <c r="AK4" s="202"/>
      <c r="AL4" s="202"/>
    </row>
    <row r="5" spans="1:38" ht="15" customHeight="1">
      <c r="A5" s="21"/>
      <c r="Z5" s="74" t="s">
        <v>46</v>
      </c>
      <c r="AA5" s="74"/>
      <c r="AB5" s="74"/>
      <c r="AC5" s="74"/>
      <c r="AD5" s="202" t="str">
        <f>IF('請求書 1(表紙)'!AD5&lt;&gt;"",'請求書 1(表紙)'!AD5,"")</f>
        <v/>
      </c>
      <c r="AE5" s="202"/>
      <c r="AF5" s="202"/>
      <c r="AG5" s="202"/>
      <c r="AH5" s="202"/>
      <c r="AI5" s="202"/>
      <c r="AJ5" s="202"/>
      <c r="AK5" s="202"/>
      <c r="AL5" s="202"/>
    </row>
    <row r="6" spans="1:38" ht="15" customHeight="1">
      <c r="A6" s="21"/>
      <c r="Z6" s="74" t="s">
        <v>47</v>
      </c>
      <c r="AA6" s="74"/>
      <c r="AB6" s="74"/>
      <c r="AC6" s="74"/>
      <c r="AD6" s="202" t="str">
        <f>IF('請求書 1(表紙)'!AD6&lt;&gt;"",'請求書 1(表紙)'!AD6,"")</f>
        <v/>
      </c>
      <c r="AE6" s="202"/>
      <c r="AF6" s="202"/>
      <c r="AG6" s="202"/>
      <c r="AH6" s="202"/>
      <c r="AI6" s="202"/>
      <c r="AJ6" s="202"/>
      <c r="AK6" s="202"/>
      <c r="AL6" s="202"/>
    </row>
    <row r="7" spans="1:38" ht="15" customHeight="1">
      <c r="A7" s="21"/>
      <c r="Z7" s="74" t="s">
        <v>48</v>
      </c>
      <c r="AA7" s="74"/>
      <c r="AB7" s="74"/>
      <c r="AC7" s="74"/>
      <c r="AD7" s="191" t="str">
        <f>IF('請求書 1(表紙)'!AD7&lt;&gt;"",'請求書 1(表紙)'!AD7,"")</f>
        <v/>
      </c>
      <c r="AE7" s="191"/>
      <c r="AF7" s="191"/>
      <c r="AG7" s="191"/>
      <c r="AH7" s="191"/>
      <c r="AI7" s="191"/>
      <c r="AJ7" s="191"/>
      <c r="AK7" s="191"/>
      <c r="AL7" s="12" t="s">
        <v>16</v>
      </c>
    </row>
    <row r="8" spans="1:38" ht="15" customHeight="1">
      <c r="A8" s="21"/>
      <c r="Z8" s="74" t="s">
        <v>49</v>
      </c>
      <c r="AA8" s="74"/>
      <c r="AB8" s="74"/>
      <c r="AC8" s="74"/>
      <c r="AD8" s="191" t="str">
        <f>IF('請求書 1(表紙)'!AD8&lt;&gt;"",'請求書 1(表紙)'!AD8,"")</f>
        <v/>
      </c>
      <c r="AE8" s="191"/>
      <c r="AF8" s="191"/>
      <c r="AG8" s="191"/>
      <c r="AH8" s="191"/>
      <c r="AI8" s="191"/>
      <c r="AJ8" s="191"/>
      <c r="AK8" s="191"/>
    </row>
    <row r="9" spans="1:38" ht="18.75" customHeight="1">
      <c r="A9" s="21"/>
      <c r="Z9" s="83" t="s">
        <v>50</v>
      </c>
      <c r="AA9" s="83"/>
      <c r="AB9" s="83"/>
      <c r="AC9" s="83"/>
      <c r="AD9" s="63" t="str">
        <f>IF('請求書 1(表紙)'!AD9&lt;&gt;"",'請求書 1(表紙)'!AD9,"")</f>
        <v>T-</v>
      </c>
      <c r="AE9" s="191" t="str">
        <f>IF('請求書 1(表紙)'!AE9&lt;&gt;"",'請求書 1(表紙)'!AE9,"")</f>
        <v/>
      </c>
      <c r="AF9" s="191"/>
      <c r="AG9" s="191"/>
      <c r="AH9" s="191"/>
      <c r="AI9" s="191"/>
      <c r="AJ9" s="191"/>
      <c r="AK9" s="191"/>
      <c r="AL9" s="191"/>
    </row>
    <row r="10" spans="1:38" ht="7.5" customHeight="1">
      <c r="B10" s="77" t="s">
        <v>60</v>
      </c>
      <c r="C10" s="77"/>
      <c r="D10" s="77"/>
      <c r="E10" s="77"/>
      <c r="F10" s="77"/>
      <c r="G10" s="77"/>
      <c r="H10" s="77"/>
      <c r="I10" s="77"/>
      <c r="J10" s="77"/>
      <c r="K10" s="77"/>
      <c r="L10" s="79" t="str">
        <f>IF(Z46&lt;&gt;"",Z46,"")</f>
        <v/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11"/>
    </row>
    <row r="11" spans="1:38" ht="15" customHeight="1" thickBot="1">
      <c r="A11" s="21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11"/>
      <c r="Z11" s="8"/>
    </row>
    <row r="12" spans="1:38" ht="15" customHeight="1" thickTop="1">
      <c r="A12" s="21"/>
      <c r="Z12" s="8"/>
    </row>
    <row r="13" spans="1:38" ht="15" customHeight="1" thickBot="1">
      <c r="A13" s="21"/>
      <c r="B13" s="7"/>
      <c r="C13" s="7"/>
      <c r="D13" s="7"/>
      <c r="E13" s="7"/>
      <c r="F13" s="7"/>
      <c r="G13" s="7"/>
      <c r="H13" s="7"/>
      <c r="I13" s="7"/>
      <c r="J13" s="7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38" ht="15" customHeight="1" thickBot="1">
      <c r="A14" s="27"/>
    </row>
    <row r="15" spans="1:38" ht="18.95" customHeight="1" thickBot="1">
      <c r="B15" s="105" t="s">
        <v>1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8"/>
      <c r="U15" s="109"/>
      <c r="V15" s="109"/>
      <c r="W15" s="109"/>
      <c r="X15" s="109"/>
      <c r="Y15" s="109"/>
      <c r="Z15" s="89" t="s">
        <v>52</v>
      </c>
      <c r="AA15" s="89"/>
      <c r="AB15" s="89"/>
      <c r="AC15" s="89"/>
      <c r="AD15" s="89"/>
      <c r="AE15" s="89"/>
      <c r="AF15" s="89" t="s">
        <v>3</v>
      </c>
      <c r="AG15" s="89"/>
      <c r="AH15" s="89"/>
      <c r="AI15" s="89"/>
      <c r="AJ15" s="89"/>
      <c r="AK15" s="89"/>
      <c r="AL15" s="90"/>
    </row>
    <row r="16" spans="1:38" ht="18.95" customHeight="1">
      <c r="B16" s="91" t="s">
        <v>27</v>
      </c>
      <c r="C16" s="92"/>
      <c r="D16" s="92"/>
      <c r="E16" s="92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" t="s">
        <v>53</v>
      </c>
      <c r="AA16" s="19"/>
      <c r="AB16" s="19"/>
      <c r="AC16" s="194"/>
      <c r="AD16" s="194"/>
      <c r="AE16" s="194"/>
      <c r="AF16" s="194"/>
      <c r="AG16" s="194"/>
      <c r="AH16" s="19" t="s">
        <v>19</v>
      </c>
      <c r="AI16" s="19"/>
      <c r="AJ16" s="19"/>
      <c r="AK16" s="19"/>
      <c r="AL16" s="20"/>
    </row>
    <row r="17" spans="2:67" ht="18.95" customHeight="1"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2"/>
      <c r="T17" s="98"/>
      <c r="U17" s="99"/>
      <c r="V17" s="99"/>
      <c r="W17" s="99"/>
      <c r="X17" s="99"/>
      <c r="Y17" s="99"/>
      <c r="Z17" s="113"/>
      <c r="AA17" s="114"/>
      <c r="AB17" s="114"/>
      <c r="AC17" s="114"/>
      <c r="AD17" s="114"/>
      <c r="AE17" s="115"/>
      <c r="AF17" s="103"/>
      <c r="AG17" s="103"/>
      <c r="AH17" s="103"/>
      <c r="AI17" s="103"/>
      <c r="AJ17" s="103"/>
      <c r="AK17" s="103"/>
      <c r="AL17" s="104"/>
      <c r="AM17" s="31"/>
      <c r="AN17" s="32"/>
      <c r="AO17" s="15"/>
      <c r="AP17" s="15"/>
      <c r="BF17" t="e">
        <f>SUM(BG17:BO17)</f>
        <v>#REF!</v>
      </c>
      <c r="BG17" t="e">
        <f>#REF!*100000000</f>
        <v>#REF!</v>
      </c>
      <c r="BH17" t="e">
        <f>#REF!*10000000</f>
        <v>#REF!</v>
      </c>
      <c r="BI17" t="e">
        <f>#REF!*1000000</f>
        <v>#REF!</v>
      </c>
      <c r="BJ17">
        <f>Z17*100000</f>
        <v>0</v>
      </c>
      <c r="BK17">
        <f>AA17*10000</f>
        <v>0</v>
      </c>
      <c r="BL17">
        <f>AB17*1000</f>
        <v>0</v>
      </c>
      <c r="BM17">
        <f>AC17*100</f>
        <v>0</v>
      </c>
      <c r="BN17">
        <f>AD17*10</f>
        <v>0</v>
      </c>
      <c r="BO17">
        <f>AE17*1</f>
        <v>0</v>
      </c>
    </row>
    <row r="18" spans="2:67" ht="18.95" customHeight="1"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2"/>
      <c r="T18" s="98"/>
      <c r="U18" s="99"/>
      <c r="V18" s="99"/>
      <c r="W18" s="99"/>
      <c r="X18" s="99"/>
      <c r="Y18" s="99"/>
      <c r="Z18" s="113"/>
      <c r="AA18" s="114"/>
      <c r="AB18" s="114"/>
      <c r="AC18" s="114"/>
      <c r="AD18" s="114"/>
      <c r="AE18" s="115"/>
      <c r="AF18" s="103"/>
      <c r="AG18" s="103"/>
      <c r="AH18" s="103"/>
      <c r="AI18" s="103"/>
      <c r="AJ18" s="103"/>
      <c r="AK18" s="103"/>
      <c r="AL18" s="104"/>
      <c r="AM18" s="31"/>
      <c r="AN18" s="32"/>
      <c r="AO18" s="14"/>
      <c r="AP18" s="14"/>
      <c r="BF18" t="e">
        <f>SUM(BG18:BO18)</f>
        <v>#REF!</v>
      </c>
      <c r="BG18" t="e">
        <f>#REF!*100000000</f>
        <v>#REF!</v>
      </c>
      <c r="BH18" t="e">
        <f>#REF!*10000000</f>
        <v>#REF!</v>
      </c>
      <c r="BI18" t="e">
        <f>#REF!*1000000</f>
        <v>#REF!</v>
      </c>
      <c r="BJ18">
        <f>Z18*100000</f>
        <v>0</v>
      </c>
      <c r="BK18">
        <f>AA18*10000</f>
        <v>0</v>
      </c>
      <c r="BL18">
        <f>AB18*1000</f>
        <v>0</v>
      </c>
      <c r="BM18">
        <f>AC18*100</f>
        <v>0</v>
      </c>
      <c r="BN18">
        <f>AD18*10</f>
        <v>0</v>
      </c>
      <c r="BO18">
        <f>AE18*1</f>
        <v>0</v>
      </c>
    </row>
    <row r="19" spans="2:67" ht="18.95" customHeight="1"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2"/>
      <c r="T19" s="98"/>
      <c r="U19" s="99"/>
      <c r="V19" s="99"/>
      <c r="W19" s="99"/>
      <c r="X19" s="99"/>
      <c r="Y19" s="99"/>
      <c r="Z19" s="113"/>
      <c r="AA19" s="114"/>
      <c r="AB19" s="114"/>
      <c r="AC19" s="114"/>
      <c r="AD19" s="114"/>
      <c r="AE19" s="115"/>
      <c r="AF19" s="103"/>
      <c r="AG19" s="103"/>
      <c r="AH19" s="103"/>
      <c r="AI19" s="103"/>
      <c r="AJ19" s="103"/>
      <c r="AK19" s="103"/>
      <c r="AL19" s="104"/>
      <c r="AM19" s="31"/>
      <c r="AN19" s="32"/>
      <c r="AO19" s="14"/>
      <c r="AP19" s="14"/>
      <c r="BF19" t="e">
        <f>SUM(BG19:BO19)</f>
        <v>#REF!</v>
      </c>
      <c r="BG19" t="e">
        <f>#REF!*100000000</f>
        <v>#REF!</v>
      </c>
      <c r="BH19" t="e">
        <f>#REF!*10000000</f>
        <v>#REF!</v>
      </c>
      <c r="BI19" t="e">
        <f>#REF!*1000000</f>
        <v>#REF!</v>
      </c>
      <c r="BJ19">
        <f>Z19*100000</f>
        <v>0</v>
      </c>
      <c r="BK19">
        <f>AA19*10000</f>
        <v>0</v>
      </c>
      <c r="BL19">
        <f>AB19*1000</f>
        <v>0</v>
      </c>
      <c r="BM19">
        <f>AC19*100</f>
        <v>0</v>
      </c>
      <c r="BN19">
        <f>AD19*10</f>
        <v>0</v>
      </c>
      <c r="BO19">
        <f>AE19*1</f>
        <v>0</v>
      </c>
    </row>
    <row r="20" spans="2:67" ht="18.95" customHeight="1"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98"/>
      <c r="U20" s="99"/>
      <c r="V20" s="99"/>
      <c r="W20" s="99"/>
      <c r="X20" s="99"/>
      <c r="Y20" s="99"/>
      <c r="Z20" s="113"/>
      <c r="AA20" s="114"/>
      <c r="AB20" s="114"/>
      <c r="AC20" s="114"/>
      <c r="AD20" s="114"/>
      <c r="AE20" s="115"/>
      <c r="AF20" s="103"/>
      <c r="AG20" s="103"/>
      <c r="AH20" s="103"/>
      <c r="AI20" s="103"/>
      <c r="AJ20" s="103"/>
      <c r="AK20" s="103"/>
      <c r="AL20" s="104"/>
      <c r="AM20" s="31"/>
      <c r="AN20" s="32"/>
      <c r="AO20" s="14"/>
      <c r="AP20" s="14"/>
      <c r="BF20" t="e">
        <f>SUM(BG20:BO20)</f>
        <v>#REF!</v>
      </c>
      <c r="BG20" t="e">
        <f>#REF!*100000000</f>
        <v>#REF!</v>
      </c>
      <c r="BH20" t="e">
        <f>#REF!*10000000</f>
        <v>#REF!</v>
      </c>
      <c r="BI20" t="e">
        <f>#REF!*1000000</f>
        <v>#REF!</v>
      </c>
      <c r="BJ20">
        <f>Z20*100000</f>
        <v>0</v>
      </c>
      <c r="BK20">
        <f>AA20*10000</f>
        <v>0</v>
      </c>
      <c r="BL20">
        <f>AB20*1000</f>
        <v>0</v>
      </c>
      <c r="BM20">
        <f>AC20*100</f>
        <v>0</v>
      </c>
      <c r="BN20">
        <f>AD20*10</f>
        <v>0</v>
      </c>
      <c r="BO20">
        <f>AE20*1</f>
        <v>0</v>
      </c>
    </row>
    <row r="21" spans="2:67" ht="18.95" customHeight="1">
      <c r="B21" s="116" t="s">
        <v>29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8"/>
      <c r="T21" s="119"/>
      <c r="U21" s="120"/>
      <c r="V21" s="120"/>
      <c r="W21" s="120"/>
      <c r="X21" s="120"/>
      <c r="Y21" s="120"/>
      <c r="Z21" s="113" t="str">
        <f>IF(SUM(Z17:AE20)=0,"",SUM(Z17:AE20))</f>
        <v/>
      </c>
      <c r="AA21" s="114"/>
      <c r="AB21" s="114"/>
      <c r="AC21" s="114"/>
      <c r="AD21" s="114"/>
      <c r="AE21" s="115"/>
      <c r="AF21" s="121"/>
      <c r="AG21" s="121"/>
      <c r="AH21" s="121"/>
      <c r="AI21" s="121"/>
      <c r="AJ21" s="121"/>
      <c r="AK21" s="121"/>
      <c r="AL21" s="122"/>
      <c r="AM21" s="34"/>
      <c r="AN21" s="34"/>
      <c r="AO21" s="14"/>
      <c r="AP21" s="14"/>
      <c r="BF21" t="e">
        <f>SUM(BF17:BF20)</f>
        <v>#REF!</v>
      </c>
      <c r="BG21" s="14" t="e">
        <f>INT(BF21/100000000)</f>
        <v>#REF!</v>
      </c>
      <c r="BH21" s="14" t="e">
        <f>INT(BF21/10000000)</f>
        <v>#REF!</v>
      </c>
      <c r="BI21" s="14" t="e">
        <f>INT(BF21/1000000)</f>
        <v>#REF!</v>
      </c>
      <c r="BJ21" s="14" t="e">
        <f>INT(BF21/100000)</f>
        <v>#REF!</v>
      </c>
      <c r="BK21" s="14" t="e">
        <f>INT(BF21/10000)</f>
        <v>#REF!</v>
      </c>
      <c r="BL21" s="14" t="e">
        <f>INT(BF21/1000)</f>
        <v>#REF!</v>
      </c>
      <c r="BM21" s="14" t="e">
        <f>INT(BF21/100)</f>
        <v>#REF!</v>
      </c>
      <c r="BN21" s="14" t="e">
        <f>INT(BF21/10)</f>
        <v>#REF!</v>
      </c>
      <c r="BO21" s="14" t="e">
        <f>INT(BF21/1)</f>
        <v>#REF!</v>
      </c>
    </row>
    <row r="22" spans="2:67" ht="18.95" customHeight="1">
      <c r="B22" s="116" t="s">
        <v>26</v>
      </c>
      <c r="C22" s="117"/>
      <c r="D22" s="117"/>
      <c r="E22" s="134"/>
      <c r="F22" s="117"/>
      <c r="G22" s="117"/>
      <c r="H22" s="117"/>
      <c r="I22" s="117"/>
      <c r="J22" s="118"/>
      <c r="K22" s="125" t="s">
        <v>82</v>
      </c>
      <c r="L22" s="126"/>
      <c r="M22" s="126"/>
      <c r="N22" s="126"/>
      <c r="O22" s="126"/>
      <c r="P22" s="126"/>
      <c r="Q22" s="126"/>
      <c r="R22" s="126"/>
      <c r="S22" s="127"/>
      <c r="T22" s="114"/>
      <c r="U22" s="114"/>
      <c r="V22" s="114"/>
      <c r="W22" s="114"/>
      <c r="X22" s="114"/>
      <c r="Y22" s="114"/>
      <c r="Z22" s="128" t="s">
        <v>54</v>
      </c>
      <c r="AA22" s="129"/>
      <c r="AB22" s="129"/>
      <c r="AC22" s="129"/>
      <c r="AD22" s="129"/>
      <c r="AE22" s="130"/>
      <c r="AF22" s="136" t="s">
        <v>20</v>
      </c>
      <c r="AG22" s="117"/>
      <c r="AH22" s="117"/>
      <c r="AI22" s="117"/>
      <c r="AJ22" s="117"/>
      <c r="AK22" s="117" t="s">
        <v>21</v>
      </c>
      <c r="AL22" s="124"/>
      <c r="AM22" s="31"/>
      <c r="AN22" s="34"/>
      <c r="AO22" s="33"/>
      <c r="AP22" s="33"/>
      <c r="BF22" t="e">
        <f>SUM(BG22:BO22)</f>
        <v>#REF!</v>
      </c>
      <c r="BG22">
        <f>T22*100000000</f>
        <v>0</v>
      </c>
      <c r="BH22">
        <f>U22*10000000</f>
        <v>0</v>
      </c>
      <c r="BI22">
        <f>V22*1000000</f>
        <v>0</v>
      </c>
      <c r="BJ22">
        <f>W22*100000</f>
        <v>0</v>
      </c>
      <c r="BK22">
        <f>X22*10000</f>
        <v>0</v>
      </c>
      <c r="BL22">
        <f>Y22*1000</f>
        <v>0</v>
      </c>
      <c r="BM22" t="e">
        <f>#REF!*100</f>
        <v>#REF!</v>
      </c>
      <c r="BN22" t="e">
        <f>#REF!*10</f>
        <v>#REF!</v>
      </c>
      <c r="BO22" t="e">
        <f>#REF!*1</f>
        <v>#REF!</v>
      </c>
    </row>
    <row r="23" spans="2:67" ht="18.95" customHeight="1">
      <c r="B23" s="9"/>
      <c r="C23" s="10"/>
      <c r="D23" s="10"/>
      <c r="E23" s="10"/>
      <c r="F23" s="10"/>
      <c r="G23" s="10"/>
      <c r="H23" s="10"/>
      <c r="I23" s="10"/>
      <c r="J23" s="10"/>
      <c r="K23" s="125" t="s">
        <v>83</v>
      </c>
      <c r="L23" s="126"/>
      <c r="M23" s="126"/>
      <c r="N23" s="126"/>
      <c r="O23" s="126"/>
      <c r="P23" s="126"/>
      <c r="Q23" s="126"/>
      <c r="R23" s="126"/>
      <c r="S23" s="127"/>
      <c r="T23" s="114"/>
      <c r="U23" s="114"/>
      <c r="V23" s="114"/>
      <c r="W23" s="114"/>
      <c r="X23" s="114"/>
      <c r="Y23" s="114"/>
      <c r="Z23" s="128" t="s">
        <v>55</v>
      </c>
      <c r="AA23" s="129"/>
      <c r="AB23" s="129"/>
      <c r="AC23" s="129"/>
      <c r="AD23" s="129"/>
      <c r="AE23" s="130"/>
      <c r="AF23" s="131" t="str">
        <f>IF(T24&lt;&gt;"",T24/T22,"")</f>
        <v/>
      </c>
      <c r="AG23" s="132"/>
      <c r="AH23" s="132"/>
      <c r="AI23" s="132"/>
      <c r="AJ23" s="132"/>
      <c r="AK23" s="132"/>
      <c r="AL23" s="133"/>
      <c r="BF23" t="e">
        <f>SUM(BG23:BO23)</f>
        <v>#REF!</v>
      </c>
      <c r="BG23">
        <f>T23*100000000</f>
        <v>0</v>
      </c>
      <c r="BH23">
        <f>U23*10000000</f>
        <v>0</v>
      </c>
      <c r="BI23">
        <f>V23*1000000</f>
        <v>0</v>
      </c>
      <c r="BJ23">
        <f>W23*100000</f>
        <v>0</v>
      </c>
      <c r="BK23">
        <f>X23*10000</f>
        <v>0</v>
      </c>
      <c r="BL23">
        <f>Y23*1000</f>
        <v>0</v>
      </c>
      <c r="BM23" t="e">
        <f>#REF!*100</f>
        <v>#REF!</v>
      </c>
      <c r="BN23" t="e">
        <f>#REF!*10</f>
        <v>#REF!</v>
      </c>
      <c r="BO23" t="e">
        <f>#REF!*1</f>
        <v>#REF!</v>
      </c>
    </row>
    <row r="24" spans="2:67" ht="18.95" customHeight="1">
      <c r="B24" s="9"/>
      <c r="C24" s="10"/>
      <c r="D24" s="10"/>
      <c r="E24" s="10"/>
      <c r="F24" s="10"/>
      <c r="G24" s="10"/>
      <c r="H24" s="10"/>
      <c r="I24" s="10"/>
      <c r="J24" s="10"/>
      <c r="K24" s="138" t="s">
        <v>22</v>
      </c>
      <c r="L24" s="138"/>
      <c r="M24" s="138"/>
      <c r="N24" s="138"/>
      <c r="O24" s="138"/>
      <c r="P24" s="138"/>
      <c r="Q24" s="138"/>
      <c r="R24" s="138"/>
      <c r="S24" s="138"/>
      <c r="T24" s="114"/>
      <c r="U24" s="114"/>
      <c r="V24" s="114"/>
      <c r="W24" s="114"/>
      <c r="X24" s="114"/>
      <c r="Y24" s="114"/>
      <c r="Z24" s="128" t="s">
        <v>56</v>
      </c>
      <c r="AA24" s="129"/>
      <c r="AB24" s="129"/>
      <c r="AC24" s="129"/>
      <c r="AD24" s="129"/>
      <c r="AE24" s="130"/>
      <c r="AF24" s="131" t="str">
        <f>IF(T22&lt;&gt;"",(T23+T24)/T22,"")</f>
        <v/>
      </c>
      <c r="AG24" s="132"/>
      <c r="AH24" s="132"/>
      <c r="AI24" s="132"/>
      <c r="AJ24" s="132"/>
      <c r="AK24" s="132"/>
      <c r="AL24" s="133"/>
    </row>
    <row r="25" spans="2:67" ht="18.95" customHeight="1" thickBot="1">
      <c r="B25" s="9"/>
      <c r="C25" s="10"/>
      <c r="D25" s="10"/>
      <c r="E25" s="10"/>
      <c r="F25" s="10"/>
      <c r="G25" s="10"/>
      <c r="H25" s="10"/>
      <c r="I25" s="10"/>
      <c r="J25" s="10"/>
      <c r="K25" s="139" t="s">
        <v>15</v>
      </c>
      <c r="L25" s="140"/>
      <c r="M25" s="140"/>
      <c r="N25" s="140"/>
      <c r="O25" s="140"/>
      <c r="P25" s="140"/>
      <c r="Q25" s="140"/>
      <c r="R25" s="140"/>
      <c r="S25" s="141"/>
      <c r="T25" s="114" t="str">
        <f>IF(T22&lt;&gt;"",T22-T23-T24,"")</f>
        <v/>
      </c>
      <c r="U25" s="114"/>
      <c r="V25" s="114"/>
      <c r="W25" s="114"/>
      <c r="X25" s="114"/>
      <c r="Y25" s="114"/>
      <c r="Z25" s="38"/>
      <c r="AA25" s="39"/>
      <c r="AB25" s="39"/>
      <c r="AC25" s="39"/>
      <c r="AD25" s="39"/>
      <c r="AE25" s="40"/>
      <c r="AF25" s="142"/>
      <c r="AG25" s="143"/>
      <c r="AH25" s="143"/>
      <c r="AI25" s="143"/>
      <c r="AJ25" s="143"/>
      <c r="AK25" s="143"/>
      <c r="AL25" s="144"/>
      <c r="BF25" t="e">
        <f>IF(BF22=0,"",BF22-BF21-BF23)</f>
        <v>#REF!</v>
      </c>
      <c r="BG25" s="14">
        <f>INT(_xlfn.AGGREGATE(9,7,BF25)/10000000)</f>
        <v>0</v>
      </c>
      <c r="BH25" s="14">
        <f>INT(_xlfn.AGGREGATE(9,7,BF25)/10000000)</f>
        <v>0</v>
      </c>
      <c r="BI25" s="14">
        <f>INT(_xlfn.AGGREGATE(9,7,BF25)/1000000)</f>
        <v>0</v>
      </c>
      <c r="BJ25" s="14">
        <f>INT(_xlfn.AGGREGATE(9,7,BF25)/100000)</f>
        <v>0</v>
      </c>
      <c r="BK25" s="14">
        <f>INT(_xlfn.AGGREGATE(9,7,BF25)/10000)</f>
        <v>0</v>
      </c>
      <c r="BL25" s="14">
        <f>INT(_xlfn.AGGREGATE(9,7,BF25)/1000)</f>
        <v>0</v>
      </c>
      <c r="BM25" s="14">
        <f>INT(_xlfn.AGGREGATE(9,7,BF25)/100)</f>
        <v>0</v>
      </c>
      <c r="BN25" s="14">
        <f>INT(_xlfn.AGGREGATE(9,7,BF25)/10)</f>
        <v>0</v>
      </c>
      <c r="BO25" s="14">
        <f>INT(_xlfn.AGGREGATE(9,7,BF25)/1)</f>
        <v>0</v>
      </c>
    </row>
    <row r="26" spans="2:67" ht="18.95" customHeight="1">
      <c r="B26" s="91" t="s">
        <v>27</v>
      </c>
      <c r="C26" s="92"/>
      <c r="D26" s="92"/>
      <c r="E26" s="92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" t="s">
        <v>53</v>
      </c>
      <c r="AA26" s="19"/>
      <c r="AB26" s="19"/>
      <c r="AC26" s="194"/>
      <c r="AD26" s="194"/>
      <c r="AE26" s="194"/>
      <c r="AF26" s="194"/>
      <c r="AG26" s="194"/>
      <c r="AH26" s="19" t="s">
        <v>19</v>
      </c>
      <c r="AI26" s="19"/>
      <c r="AJ26" s="19"/>
      <c r="AK26" s="19"/>
      <c r="AL26" s="20"/>
    </row>
    <row r="27" spans="2:67" ht="18.95" customHeight="1"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  <c r="T27" s="98"/>
      <c r="U27" s="99"/>
      <c r="V27" s="99"/>
      <c r="W27" s="99"/>
      <c r="X27" s="99"/>
      <c r="Y27" s="99"/>
      <c r="Z27" s="113"/>
      <c r="AA27" s="114"/>
      <c r="AB27" s="114"/>
      <c r="AC27" s="114"/>
      <c r="AD27" s="114"/>
      <c r="AE27" s="115"/>
      <c r="AF27" s="103"/>
      <c r="AG27" s="103"/>
      <c r="AH27" s="103"/>
      <c r="AI27" s="103"/>
      <c r="AJ27" s="103"/>
      <c r="AK27" s="103"/>
      <c r="AL27" s="104"/>
      <c r="AM27" s="31"/>
      <c r="AN27" s="32"/>
      <c r="AO27" s="15"/>
      <c r="AP27" t="str">
        <f>IF(AM27="","",ROUND(AM27,0))</f>
        <v/>
      </c>
      <c r="BF27" t="e">
        <f>SUM(BG27:BO27)</f>
        <v>#REF!</v>
      </c>
      <c r="BG27" t="e">
        <f>#REF!*100000000</f>
        <v>#REF!</v>
      </c>
      <c r="BH27" t="e">
        <f>#REF!*10000000</f>
        <v>#REF!</v>
      </c>
      <c r="BI27" t="e">
        <f>#REF!*1000000</f>
        <v>#REF!</v>
      </c>
      <c r="BJ27">
        <f>Z27*100000</f>
        <v>0</v>
      </c>
      <c r="BK27">
        <f>AA27*10000</f>
        <v>0</v>
      </c>
      <c r="BL27">
        <f>AB27*1000</f>
        <v>0</v>
      </c>
      <c r="BM27">
        <f>AC27*100</f>
        <v>0</v>
      </c>
      <c r="BN27">
        <f>AD27*10</f>
        <v>0</v>
      </c>
      <c r="BO27">
        <f>AE27*1</f>
        <v>0</v>
      </c>
    </row>
    <row r="28" spans="2:67" ht="18.95" customHeight="1"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98"/>
      <c r="U28" s="99"/>
      <c r="V28" s="99"/>
      <c r="W28" s="99"/>
      <c r="X28" s="99"/>
      <c r="Y28" s="99"/>
      <c r="Z28" s="113"/>
      <c r="AA28" s="114"/>
      <c r="AB28" s="114"/>
      <c r="AC28" s="114"/>
      <c r="AD28" s="114"/>
      <c r="AE28" s="115"/>
      <c r="AF28" s="103"/>
      <c r="AG28" s="103"/>
      <c r="AH28" s="103"/>
      <c r="AI28" s="103"/>
      <c r="AJ28" s="103"/>
      <c r="AK28" s="103"/>
      <c r="AL28" s="104"/>
      <c r="AM28" s="31"/>
      <c r="AN28" s="32"/>
      <c r="AO28" s="14"/>
      <c r="AP28" t="str">
        <f>IF(AM28="","",ROUND(AM28,0))</f>
        <v/>
      </c>
      <c r="BF28" t="e">
        <f>SUM(BG28:BO28)</f>
        <v>#REF!</v>
      </c>
      <c r="BG28" t="e">
        <f>#REF!*100000000</f>
        <v>#REF!</v>
      </c>
      <c r="BH28" t="e">
        <f>#REF!*10000000</f>
        <v>#REF!</v>
      </c>
      <c r="BI28" t="e">
        <f>#REF!*1000000</f>
        <v>#REF!</v>
      </c>
      <c r="BJ28">
        <f>Z28*100000</f>
        <v>0</v>
      </c>
      <c r="BK28">
        <f>AA28*10000</f>
        <v>0</v>
      </c>
      <c r="BL28">
        <f>AB28*1000</f>
        <v>0</v>
      </c>
      <c r="BM28">
        <f>AC28*100</f>
        <v>0</v>
      </c>
      <c r="BN28">
        <f>AD28*10</f>
        <v>0</v>
      </c>
      <c r="BO28">
        <f>AE28*1</f>
        <v>0</v>
      </c>
    </row>
    <row r="29" spans="2:67" ht="18.95" customHeight="1"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  <c r="T29" s="98"/>
      <c r="U29" s="99"/>
      <c r="V29" s="99"/>
      <c r="W29" s="99"/>
      <c r="X29" s="99"/>
      <c r="Y29" s="99"/>
      <c r="Z29" s="113"/>
      <c r="AA29" s="114"/>
      <c r="AB29" s="114"/>
      <c r="AC29" s="114"/>
      <c r="AD29" s="114"/>
      <c r="AE29" s="115"/>
      <c r="AF29" s="103"/>
      <c r="AG29" s="103"/>
      <c r="AH29" s="103"/>
      <c r="AI29" s="103"/>
      <c r="AJ29" s="103"/>
      <c r="AK29" s="103"/>
      <c r="AL29" s="104"/>
      <c r="AM29" s="31"/>
      <c r="AN29" s="32"/>
      <c r="AO29" s="14"/>
      <c r="AP29" t="str">
        <f>IF(AM29="","",ROUND(AM29,0))</f>
        <v/>
      </c>
      <c r="BF29" t="e">
        <f>SUM(BG29:BO29)</f>
        <v>#REF!</v>
      </c>
      <c r="BG29" t="e">
        <f>#REF!*100000000</f>
        <v>#REF!</v>
      </c>
      <c r="BH29" t="e">
        <f>#REF!*10000000</f>
        <v>#REF!</v>
      </c>
      <c r="BI29" t="e">
        <f>#REF!*1000000</f>
        <v>#REF!</v>
      </c>
      <c r="BJ29">
        <f>Z29*100000</f>
        <v>0</v>
      </c>
      <c r="BK29">
        <f>AA29*10000</f>
        <v>0</v>
      </c>
      <c r="BL29">
        <f>AB29*1000</f>
        <v>0</v>
      </c>
      <c r="BM29">
        <f>AC29*100</f>
        <v>0</v>
      </c>
      <c r="BN29">
        <f>AD29*10</f>
        <v>0</v>
      </c>
      <c r="BO29">
        <f>AE29*1</f>
        <v>0</v>
      </c>
    </row>
    <row r="30" spans="2:67" ht="18.95" customHeight="1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  <c r="T30" s="98"/>
      <c r="U30" s="99"/>
      <c r="V30" s="99"/>
      <c r="W30" s="99"/>
      <c r="X30" s="99"/>
      <c r="Y30" s="99"/>
      <c r="Z30" s="113"/>
      <c r="AA30" s="114"/>
      <c r="AB30" s="114"/>
      <c r="AC30" s="114"/>
      <c r="AD30" s="114"/>
      <c r="AE30" s="115"/>
      <c r="AF30" s="103"/>
      <c r="AG30" s="103"/>
      <c r="AH30" s="103"/>
      <c r="AI30" s="103"/>
      <c r="AJ30" s="103"/>
      <c r="AK30" s="103"/>
      <c r="AL30" s="104"/>
      <c r="AM30" s="31"/>
      <c r="AN30" s="32"/>
      <c r="AO30" s="14"/>
      <c r="AP30" t="str">
        <f>IF(AM30="","",ROUND(AM30,0))</f>
        <v/>
      </c>
      <c r="BF30" t="e">
        <f>SUM(BG30:BO30)</f>
        <v>#REF!</v>
      </c>
      <c r="BG30" t="e">
        <f>#REF!*100000000</f>
        <v>#REF!</v>
      </c>
      <c r="BH30" t="e">
        <f>#REF!*10000000</f>
        <v>#REF!</v>
      </c>
      <c r="BI30" t="e">
        <f>#REF!*1000000</f>
        <v>#REF!</v>
      </c>
      <c r="BJ30">
        <f>Z30*100000</f>
        <v>0</v>
      </c>
      <c r="BK30">
        <f>AA30*10000</f>
        <v>0</v>
      </c>
      <c r="BL30">
        <f>AB30*1000</f>
        <v>0</v>
      </c>
      <c r="BM30">
        <f>AC30*100</f>
        <v>0</v>
      </c>
      <c r="BN30">
        <f>AD30*10</f>
        <v>0</v>
      </c>
      <c r="BO30">
        <f>AE30*1</f>
        <v>0</v>
      </c>
    </row>
    <row r="31" spans="2:67" ht="18.95" customHeight="1">
      <c r="B31" s="116" t="s">
        <v>29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T31" s="119"/>
      <c r="U31" s="120"/>
      <c r="V31" s="120"/>
      <c r="W31" s="120"/>
      <c r="X31" s="120"/>
      <c r="Y31" s="120"/>
      <c r="Z31" s="113" t="str">
        <f>IF(SUM(Z27:AE30)=0,"",SUM(Z27:AE30))</f>
        <v/>
      </c>
      <c r="AA31" s="114"/>
      <c r="AB31" s="114"/>
      <c r="AC31" s="114"/>
      <c r="AD31" s="114"/>
      <c r="AE31" s="115"/>
      <c r="AF31" s="121"/>
      <c r="AG31" s="121"/>
      <c r="AH31" s="121"/>
      <c r="AI31" s="121"/>
      <c r="AJ31" s="121"/>
      <c r="AK31" s="121"/>
      <c r="AL31" s="122"/>
      <c r="AM31" s="34"/>
      <c r="AN31" s="34"/>
      <c r="AO31" s="14"/>
      <c r="BF31" t="e">
        <f>SUM(BF27:BF30)</f>
        <v>#REF!</v>
      </c>
      <c r="BG31" s="14" t="e">
        <f>INT(BF31/100000000)</f>
        <v>#REF!</v>
      </c>
      <c r="BH31" s="14" t="e">
        <f>INT(BF31/10000000)</f>
        <v>#REF!</v>
      </c>
      <c r="BI31" s="14" t="e">
        <f>INT(BF31/1000000)</f>
        <v>#REF!</v>
      </c>
      <c r="BJ31" s="14" t="e">
        <f>INT(BF31/100000)</f>
        <v>#REF!</v>
      </c>
      <c r="BK31" s="14" t="e">
        <f>INT(BF31/10000)</f>
        <v>#REF!</v>
      </c>
      <c r="BL31" s="14" t="e">
        <f>INT(BF31/1000)</f>
        <v>#REF!</v>
      </c>
      <c r="BM31" s="14" t="e">
        <f>INT(BF31/100)</f>
        <v>#REF!</v>
      </c>
      <c r="BN31" s="14" t="e">
        <f>INT(BF31/10)</f>
        <v>#REF!</v>
      </c>
      <c r="BO31" s="14" t="e">
        <f>INT(BF31/1)</f>
        <v>#REF!</v>
      </c>
    </row>
    <row r="32" spans="2:67" ht="18.95" customHeight="1">
      <c r="B32" s="116" t="s">
        <v>26</v>
      </c>
      <c r="C32" s="117"/>
      <c r="D32" s="117"/>
      <c r="E32" s="134"/>
      <c r="F32" s="117"/>
      <c r="G32" s="117"/>
      <c r="H32" s="117"/>
      <c r="I32" s="117"/>
      <c r="J32" s="118"/>
      <c r="K32" s="125" t="s">
        <v>82</v>
      </c>
      <c r="L32" s="126"/>
      <c r="M32" s="126"/>
      <c r="N32" s="126"/>
      <c r="O32" s="126"/>
      <c r="P32" s="126"/>
      <c r="Q32" s="126"/>
      <c r="R32" s="126"/>
      <c r="S32" s="127"/>
      <c r="T32" s="114"/>
      <c r="U32" s="114"/>
      <c r="V32" s="114"/>
      <c r="W32" s="114"/>
      <c r="X32" s="114"/>
      <c r="Y32" s="114"/>
      <c r="Z32" s="128" t="s">
        <v>54</v>
      </c>
      <c r="AA32" s="129"/>
      <c r="AB32" s="129"/>
      <c r="AC32" s="129"/>
      <c r="AD32" s="129"/>
      <c r="AE32" s="130"/>
      <c r="AF32" s="136" t="s">
        <v>20</v>
      </c>
      <c r="AG32" s="117"/>
      <c r="AH32" s="117"/>
      <c r="AI32" s="117"/>
      <c r="AJ32" s="117"/>
      <c r="AK32" s="117" t="s">
        <v>21</v>
      </c>
      <c r="AL32" s="124"/>
      <c r="AM32" s="16"/>
      <c r="AN32" s="14"/>
      <c r="BF32" t="e">
        <f>SUM(BG32:BO32)</f>
        <v>#REF!</v>
      </c>
      <c r="BG32">
        <f>T32*100000000</f>
        <v>0</v>
      </c>
      <c r="BH32">
        <f>U32*10000000</f>
        <v>0</v>
      </c>
      <c r="BI32">
        <f>V32*1000000</f>
        <v>0</v>
      </c>
      <c r="BJ32">
        <f>W32*100000</f>
        <v>0</v>
      </c>
      <c r="BK32">
        <f>X32*10000</f>
        <v>0</v>
      </c>
      <c r="BL32">
        <f>Y32*1000</f>
        <v>0</v>
      </c>
      <c r="BM32" t="e">
        <f>#REF!*100</f>
        <v>#REF!</v>
      </c>
      <c r="BN32" t="e">
        <f>#REF!*10</f>
        <v>#REF!</v>
      </c>
      <c r="BO32" t="e">
        <f>#REF!*1</f>
        <v>#REF!</v>
      </c>
    </row>
    <row r="33" spans="2:67" ht="18.95" customHeight="1">
      <c r="B33" s="9"/>
      <c r="C33" s="10"/>
      <c r="D33" s="10"/>
      <c r="E33" s="10"/>
      <c r="F33" s="10"/>
      <c r="G33" s="10"/>
      <c r="H33" s="10"/>
      <c r="I33" s="10"/>
      <c r="J33" s="10"/>
      <c r="K33" s="125" t="s">
        <v>83</v>
      </c>
      <c r="L33" s="126"/>
      <c r="M33" s="126"/>
      <c r="N33" s="126"/>
      <c r="O33" s="126"/>
      <c r="P33" s="126"/>
      <c r="Q33" s="126"/>
      <c r="R33" s="126"/>
      <c r="S33" s="127"/>
      <c r="T33" s="114"/>
      <c r="U33" s="114"/>
      <c r="V33" s="114"/>
      <c r="W33" s="114"/>
      <c r="X33" s="114"/>
      <c r="Y33" s="114"/>
      <c r="Z33" s="128" t="s">
        <v>55</v>
      </c>
      <c r="AA33" s="129"/>
      <c r="AB33" s="129"/>
      <c r="AC33" s="129"/>
      <c r="AD33" s="129"/>
      <c r="AE33" s="130"/>
      <c r="AF33" s="131" t="str">
        <f>IF(T34&lt;&gt;"",T34/T32,"")</f>
        <v/>
      </c>
      <c r="AG33" s="132"/>
      <c r="AH33" s="132"/>
      <c r="AI33" s="132"/>
      <c r="AJ33" s="132"/>
      <c r="AK33" s="132"/>
      <c r="AL33" s="133"/>
      <c r="BF33" t="e">
        <f>SUM(BG33:BO33)</f>
        <v>#REF!</v>
      </c>
      <c r="BG33">
        <f>T33*100000000</f>
        <v>0</v>
      </c>
      <c r="BH33">
        <f>U33*10000000</f>
        <v>0</v>
      </c>
      <c r="BI33">
        <f>V33*1000000</f>
        <v>0</v>
      </c>
      <c r="BJ33">
        <f>W33*100000</f>
        <v>0</v>
      </c>
      <c r="BK33">
        <f>X33*10000</f>
        <v>0</v>
      </c>
      <c r="BL33">
        <f>Y33*1000</f>
        <v>0</v>
      </c>
      <c r="BM33" t="e">
        <f>#REF!*100</f>
        <v>#REF!</v>
      </c>
      <c r="BN33" t="e">
        <f>#REF!*10</f>
        <v>#REF!</v>
      </c>
      <c r="BO33" t="e">
        <f>#REF!*1</f>
        <v>#REF!</v>
      </c>
    </row>
    <row r="34" spans="2:67" ht="18.95" customHeight="1">
      <c r="B34" s="9"/>
      <c r="C34" s="10"/>
      <c r="D34" s="10"/>
      <c r="E34" s="10"/>
      <c r="F34" s="10"/>
      <c r="G34" s="10"/>
      <c r="H34" s="10"/>
      <c r="I34" s="10"/>
      <c r="J34" s="10"/>
      <c r="K34" s="138" t="s">
        <v>22</v>
      </c>
      <c r="L34" s="138"/>
      <c r="M34" s="138"/>
      <c r="N34" s="138"/>
      <c r="O34" s="138"/>
      <c r="P34" s="138"/>
      <c r="Q34" s="138"/>
      <c r="R34" s="138"/>
      <c r="S34" s="138"/>
      <c r="T34" s="114"/>
      <c r="U34" s="114"/>
      <c r="V34" s="114"/>
      <c r="W34" s="114"/>
      <c r="X34" s="114"/>
      <c r="Y34" s="114"/>
      <c r="Z34" s="128" t="s">
        <v>56</v>
      </c>
      <c r="AA34" s="129"/>
      <c r="AB34" s="129"/>
      <c r="AC34" s="129"/>
      <c r="AD34" s="129"/>
      <c r="AE34" s="130"/>
      <c r="AF34" s="131" t="str">
        <f>IF(T32&lt;&gt;"",(T33+T34)/T32,"")</f>
        <v/>
      </c>
      <c r="AG34" s="132"/>
      <c r="AH34" s="132"/>
      <c r="AI34" s="132"/>
      <c r="AJ34" s="132"/>
      <c r="AK34" s="132"/>
      <c r="AL34" s="133"/>
    </row>
    <row r="35" spans="2:67" ht="18.95" customHeight="1" thickBot="1">
      <c r="B35" s="9"/>
      <c r="C35" s="10"/>
      <c r="D35" s="10"/>
      <c r="E35" s="10"/>
      <c r="F35" s="10"/>
      <c r="G35" s="10"/>
      <c r="H35" s="10"/>
      <c r="I35" s="10"/>
      <c r="J35" s="10"/>
      <c r="K35" s="139" t="s">
        <v>15</v>
      </c>
      <c r="L35" s="140"/>
      <c r="M35" s="140"/>
      <c r="N35" s="140"/>
      <c r="O35" s="140"/>
      <c r="P35" s="140"/>
      <c r="Q35" s="140"/>
      <c r="R35" s="140"/>
      <c r="S35" s="141"/>
      <c r="T35" s="114" t="str">
        <f>IF(T32&lt;&gt;"",T32-T33-T34,"")</f>
        <v/>
      </c>
      <c r="U35" s="114"/>
      <c r="V35" s="114"/>
      <c r="W35" s="114"/>
      <c r="X35" s="114"/>
      <c r="Y35" s="114"/>
      <c r="Z35" s="38"/>
      <c r="AA35" s="39"/>
      <c r="AB35" s="39"/>
      <c r="AC35" s="39"/>
      <c r="AD35" s="39"/>
      <c r="AE35" s="40"/>
      <c r="AF35" s="142"/>
      <c r="AG35" s="143"/>
      <c r="AH35" s="143"/>
      <c r="AI35" s="143"/>
      <c r="AJ35" s="143"/>
      <c r="AK35" s="143"/>
      <c r="AL35" s="144"/>
      <c r="BF35" t="e">
        <f>IF(BF32=0,"",BF32-BF31-BF33)</f>
        <v>#REF!</v>
      </c>
      <c r="BG35" s="14">
        <f>INT(_xlfn.AGGREGATE(9,7,BF35)/10000000)</f>
        <v>0</v>
      </c>
      <c r="BH35" s="14">
        <f>INT(_xlfn.AGGREGATE(9,7,BF35)/10000000)</f>
        <v>0</v>
      </c>
      <c r="BI35" s="14">
        <f>INT(_xlfn.AGGREGATE(9,7,BF35)/1000000)</f>
        <v>0</v>
      </c>
      <c r="BJ35" s="14">
        <f>INT(_xlfn.AGGREGATE(9,7,BF35)/100000)</f>
        <v>0</v>
      </c>
      <c r="BK35" s="14">
        <f>INT(_xlfn.AGGREGATE(9,7,BF35)/10000)</f>
        <v>0</v>
      </c>
      <c r="BL35" s="14">
        <f>INT(_xlfn.AGGREGATE(9,7,BF35)/1000)</f>
        <v>0</v>
      </c>
      <c r="BM35" s="14">
        <f>INT(_xlfn.AGGREGATE(9,7,BF35)/100)</f>
        <v>0</v>
      </c>
      <c r="BN35" s="14">
        <f>INT(_xlfn.AGGREGATE(9,7,BF35)/10)</f>
        <v>0</v>
      </c>
      <c r="BO35" s="14">
        <f>INT(_xlfn.AGGREGATE(9,7,BF35)/1)</f>
        <v>0</v>
      </c>
    </row>
    <row r="36" spans="2:67" ht="18.95" customHeight="1">
      <c r="B36" s="91" t="s">
        <v>27</v>
      </c>
      <c r="C36" s="92"/>
      <c r="D36" s="92"/>
      <c r="E36" s="92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" t="s">
        <v>53</v>
      </c>
      <c r="AA36" s="19"/>
      <c r="AB36" s="19"/>
      <c r="AC36" s="194"/>
      <c r="AD36" s="194"/>
      <c r="AE36" s="194"/>
      <c r="AF36" s="194"/>
      <c r="AG36" s="194"/>
      <c r="AH36" s="19" t="s">
        <v>19</v>
      </c>
      <c r="AI36" s="19"/>
      <c r="AJ36" s="19"/>
      <c r="AK36" s="19"/>
      <c r="AL36" s="20"/>
    </row>
    <row r="37" spans="2:67" ht="18.95" customHeight="1">
      <c r="B37" s="110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2"/>
      <c r="T37" s="98"/>
      <c r="U37" s="99"/>
      <c r="V37" s="99"/>
      <c r="W37" s="99"/>
      <c r="X37" s="99"/>
      <c r="Y37" s="99"/>
      <c r="Z37" s="113"/>
      <c r="AA37" s="114"/>
      <c r="AB37" s="114"/>
      <c r="AC37" s="114"/>
      <c r="AD37" s="114"/>
      <c r="AE37" s="115"/>
      <c r="AF37" s="103"/>
      <c r="AG37" s="103"/>
      <c r="AH37" s="103"/>
      <c r="AI37" s="103"/>
      <c r="AJ37" s="103"/>
      <c r="AK37" s="103"/>
      <c r="AL37" s="104"/>
      <c r="AM37" s="31"/>
      <c r="AN37" s="32"/>
      <c r="AO37" s="15"/>
      <c r="AP37" t="str">
        <f>IF(AM37="","",ROUND(AM37,0))</f>
        <v/>
      </c>
      <c r="BF37" t="e">
        <f>SUM(BG37:BO37)</f>
        <v>#REF!</v>
      </c>
      <c r="BG37" t="e">
        <f>#REF!*100000000</f>
        <v>#REF!</v>
      </c>
      <c r="BH37" t="e">
        <f>#REF!*10000000</f>
        <v>#REF!</v>
      </c>
      <c r="BI37" t="e">
        <f>#REF!*1000000</f>
        <v>#REF!</v>
      </c>
      <c r="BJ37">
        <f>Z37*100000</f>
        <v>0</v>
      </c>
      <c r="BK37">
        <f>AA37*10000</f>
        <v>0</v>
      </c>
      <c r="BL37">
        <f>AB37*1000</f>
        <v>0</v>
      </c>
      <c r="BM37">
        <f>AC37*100</f>
        <v>0</v>
      </c>
      <c r="BN37">
        <f>AD37*10</f>
        <v>0</v>
      </c>
      <c r="BO37">
        <f>AE37*1</f>
        <v>0</v>
      </c>
    </row>
    <row r="38" spans="2:67" ht="18.95" customHeight="1"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2"/>
      <c r="T38" s="98"/>
      <c r="U38" s="99"/>
      <c r="V38" s="99"/>
      <c r="W38" s="99"/>
      <c r="X38" s="99"/>
      <c r="Y38" s="99"/>
      <c r="Z38" s="113"/>
      <c r="AA38" s="114"/>
      <c r="AB38" s="114"/>
      <c r="AC38" s="114"/>
      <c r="AD38" s="114"/>
      <c r="AE38" s="115"/>
      <c r="AF38" s="103"/>
      <c r="AG38" s="103"/>
      <c r="AH38" s="103"/>
      <c r="AI38" s="103"/>
      <c r="AJ38" s="103"/>
      <c r="AK38" s="103"/>
      <c r="AL38" s="104"/>
      <c r="AM38" s="31"/>
      <c r="AN38" s="32"/>
      <c r="AO38" s="14"/>
      <c r="AP38" t="str">
        <f>IF(AM38="","",ROUND(AM38,0))</f>
        <v/>
      </c>
      <c r="BF38" t="e">
        <f>SUM(BG38:BO38)</f>
        <v>#REF!</v>
      </c>
      <c r="BG38" t="e">
        <f>#REF!*100000000</f>
        <v>#REF!</v>
      </c>
      <c r="BH38" t="e">
        <f>#REF!*10000000</f>
        <v>#REF!</v>
      </c>
      <c r="BI38" t="e">
        <f>#REF!*1000000</f>
        <v>#REF!</v>
      </c>
      <c r="BJ38">
        <f>Z38*100000</f>
        <v>0</v>
      </c>
      <c r="BK38">
        <f>AA38*10000</f>
        <v>0</v>
      </c>
      <c r="BL38">
        <f>AB38*1000</f>
        <v>0</v>
      </c>
      <c r="BM38">
        <f>AC38*100</f>
        <v>0</v>
      </c>
      <c r="BN38">
        <f>AD38*10</f>
        <v>0</v>
      </c>
      <c r="BO38">
        <f>AE38*1</f>
        <v>0</v>
      </c>
    </row>
    <row r="39" spans="2:67" ht="18.95" customHeight="1"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98"/>
      <c r="U39" s="99"/>
      <c r="V39" s="99"/>
      <c r="W39" s="99"/>
      <c r="X39" s="99"/>
      <c r="Y39" s="99"/>
      <c r="Z39" s="113"/>
      <c r="AA39" s="114"/>
      <c r="AB39" s="114"/>
      <c r="AC39" s="114"/>
      <c r="AD39" s="114"/>
      <c r="AE39" s="115"/>
      <c r="AF39" s="103"/>
      <c r="AG39" s="103"/>
      <c r="AH39" s="103"/>
      <c r="AI39" s="103"/>
      <c r="AJ39" s="103"/>
      <c r="AK39" s="103"/>
      <c r="AL39" s="104"/>
      <c r="AM39" s="31"/>
      <c r="AN39" s="32"/>
      <c r="AO39" s="14"/>
      <c r="AP39" t="str">
        <f>IF(AM39="","",ROUND(AM39,0))</f>
        <v/>
      </c>
      <c r="BF39" t="e">
        <f>SUM(BG39:BO39)</f>
        <v>#REF!</v>
      </c>
      <c r="BG39" t="e">
        <f>#REF!*100000000</f>
        <v>#REF!</v>
      </c>
      <c r="BH39" t="e">
        <f>#REF!*10000000</f>
        <v>#REF!</v>
      </c>
      <c r="BI39" t="e">
        <f>#REF!*1000000</f>
        <v>#REF!</v>
      </c>
      <c r="BJ39">
        <f>Z39*100000</f>
        <v>0</v>
      </c>
      <c r="BK39">
        <f>AA39*10000</f>
        <v>0</v>
      </c>
      <c r="BL39">
        <f>AB39*1000</f>
        <v>0</v>
      </c>
      <c r="BM39">
        <f>AC39*100</f>
        <v>0</v>
      </c>
      <c r="BN39">
        <f>AD39*10</f>
        <v>0</v>
      </c>
      <c r="BO39">
        <f>AE39*1</f>
        <v>0</v>
      </c>
    </row>
    <row r="40" spans="2:67" ht="18.95" customHeight="1"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2"/>
      <c r="T40" s="98"/>
      <c r="U40" s="99"/>
      <c r="V40" s="99"/>
      <c r="W40" s="99"/>
      <c r="X40" s="99"/>
      <c r="Y40" s="99"/>
      <c r="Z40" s="113"/>
      <c r="AA40" s="114"/>
      <c r="AB40" s="114"/>
      <c r="AC40" s="114"/>
      <c r="AD40" s="114"/>
      <c r="AE40" s="115"/>
      <c r="AF40" s="103"/>
      <c r="AG40" s="103"/>
      <c r="AH40" s="103"/>
      <c r="AI40" s="103"/>
      <c r="AJ40" s="103"/>
      <c r="AK40" s="103"/>
      <c r="AL40" s="104"/>
      <c r="AM40" s="31"/>
      <c r="AN40" s="32"/>
      <c r="AO40" s="14"/>
      <c r="AP40" t="str">
        <f>IF(AM40="","",ROUND(AM40,0))</f>
        <v/>
      </c>
      <c r="BF40" t="e">
        <f>SUM(BG40:BO40)</f>
        <v>#REF!</v>
      </c>
      <c r="BG40" t="e">
        <f>#REF!*100000000</f>
        <v>#REF!</v>
      </c>
      <c r="BH40" t="e">
        <f>#REF!*10000000</f>
        <v>#REF!</v>
      </c>
      <c r="BI40" t="e">
        <f>#REF!*1000000</f>
        <v>#REF!</v>
      </c>
      <c r="BJ40">
        <f>Z40*100000</f>
        <v>0</v>
      </c>
      <c r="BK40">
        <f>AA40*10000</f>
        <v>0</v>
      </c>
      <c r="BL40">
        <f>AB40*1000</f>
        <v>0</v>
      </c>
      <c r="BM40">
        <f>AC40*100</f>
        <v>0</v>
      </c>
      <c r="BN40">
        <f>AD40*10</f>
        <v>0</v>
      </c>
      <c r="BO40">
        <f>AE40*1</f>
        <v>0</v>
      </c>
    </row>
    <row r="41" spans="2:67" ht="18.95" customHeight="1">
      <c r="B41" s="116" t="s">
        <v>29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8"/>
      <c r="T41" s="119"/>
      <c r="U41" s="120"/>
      <c r="V41" s="120"/>
      <c r="W41" s="120"/>
      <c r="X41" s="120"/>
      <c r="Y41" s="120"/>
      <c r="Z41" s="113" t="str">
        <f>IF(SUM(Z37:AE40)=0,"",SUM(Z37:AE40))</f>
        <v/>
      </c>
      <c r="AA41" s="114"/>
      <c r="AB41" s="114"/>
      <c r="AC41" s="114"/>
      <c r="AD41" s="114"/>
      <c r="AE41" s="115"/>
      <c r="AF41" s="121"/>
      <c r="AG41" s="121"/>
      <c r="AH41" s="121"/>
      <c r="AI41" s="121"/>
      <c r="AJ41" s="121"/>
      <c r="AK41" s="121"/>
      <c r="AL41" s="122"/>
      <c r="AM41" s="34"/>
      <c r="AN41" s="34"/>
      <c r="AO41" s="14"/>
      <c r="BF41" t="e">
        <f>SUM(BF37:BF40)</f>
        <v>#REF!</v>
      </c>
      <c r="BG41" s="14" t="e">
        <f>INT(BF41/100000000)</f>
        <v>#REF!</v>
      </c>
      <c r="BH41" s="14" t="e">
        <f>INT(BF41/10000000)</f>
        <v>#REF!</v>
      </c>
      <c r="BI41" s="14" t="e">
        <f>INT(BF41/1000000)</f>
        <v>#REF!</v>
      </c>
      <c r="BJ41" s="14" t="e">
        <f>INT(BF41/100000)</f>
        <v>#REF!</v>
      </c>
      <c r="BK41" s="14" t="e">
        <f>INT(BF41/10000)</f>
        <v>#REF!</v>
      </c>
      <c r="BL41" s="14" t="e">
        <f>INT(BF41/1000)</f>
        <v>#REF!</v>
      </c>
      <c r="BM41" s="14" t="e">
        <f>INT(BF41/100)</f>
        <v>#REF!</v>
      </c>
      <c r="BN41" s="14" t="e">
        <f>INT(BF41/10)</f>
        <v>#REF!</v>
      </c>
      <c r="BO41" s="14" t="e">
        <f>INT(BF41/1)</f>
        <v>#REF!</v>
      </c>
    </row>
    <row r="42" spans="2:67" ht="18.95" customHeight="1">
      <c r="B42" s="116" t="s">
        <v>26</v>
      </c>
      <c r="C42" s="117"/>
      <c r="D42" s="117"/>
      <c r="E42" s="134"/>
      <c r="F42" s="117"/>
      <c r="G42" s="117"/>
      <c r="H42" s="117"/>
      <c r="I42" s="117"/>
      <c r="J42" s="118"/>
      <c r="K42" s="125" t="s">
        <v>82</v>
      </c>
      <c r="L42" s="126"/>
      <c r="M42" s="126"/>
      <c r="N42" s="126"/>
      <c r="O42" s="126"/>
      <c r="P42" s="126"/>
      <c r="Q42" s="126"/>
      <c r="R42" s="126"/>
      <c r="S42" s="127"/>
      <c r="T42" s="114"/>
      <c r="U42" s="114"/>
      <c r="V42" s="114"/>
      <c r="W42" s="114"/>
      <c r="X42" s="114"/>
      <c r="Y42" s="114"/>
      <c r="Z42" s="128" t="s">
        <v>54</v>
      </c>
      <c r="AA42" s="129"/>
      <c r="AB42" s="129"/>
      <c r="AC42" s="129"/>
      <c r="AD42" s="129"/>
      <c r="AE42" s="130"/>
      <c r="AF42" s="136" t="s">
        <v>20</v>
      </c>
      <c r="AG42" s="117"/>
      <c r="AH42" s="117"/>
      <c r="AI42" s="117"/>
      <c r="AJ42" s="117"/>
      <c r="AK42" s="117" t="s">
        <v>21</v>
      </c>
      <c r="AL42" s="124"/>
      <c r="AM42" s="16"/>
      <c r="AN42" s="14"/>
      <c r="BF42" t="e">
        <f>SUM(BG42:BO42)</f>
        <v>#REF!</v>
      </c>
      <c r="BG42">
        <f>T42*100000000</f>
        <v>0</v>
      </c>
      <c r="BH42">
        <f>U42*10000000</f>
        <v>0</v>
      </c>
      <c r="BI42">
        <f>V42*1000000</f>
        <v>0</v>
      </c>
      <c r="BJ42">
        <f>W42*100000</f>
        <v>0</v>
      </c>
      <c r="BK42">
        <f>X42*10000</f>
        <v>0</v>
      </c>
      <c r="BL42">
        <f>Y42*1000</f>
        <v>0</v>
      </c>
      <c r="BM42" t="e">
        <f>#REF!*100</f>
        <v>#REF!</v>
      </c>
      <c r="BN42" t="e">
        <f>#REF!*10</f>
        <v>#REF!</v>
      </c>
      <c r="BO42" t="e">
        <f>#REF!*1</f>
        <v>#REF!</v>
      </c>
    </row>
    <row r="43" spans="2:67" ht="18.95" customHeight="1">
      <c r="B43" s="9"/>
      <c r="C43" s="10"/>
      <c r="D43" s="10"/>
      <c r="E43" s="10"/>
      <c r="F43" s="10"/>
      <c r="G43" s="10"/>
      <c r="H43" s="10"/>
      <c r="I43" s="10"/>
      <c r="J43" s="10"/>
      <c r="K43" s="125" t="s">
        <v>83</v>
      </c>
      <c r="L43" s="126"/>
      <c r="M43" s="126"/>
      <c r="N43" s="126"/>
      <c r="O43" s="126"/>
      <c r="P43" s="126"/>
      <c r="Q43" s="126"/>
      <c r="R43" s="126"/>
      <c r="S43" s="127"/>
      <c r="T43" s="114"/>
      <c r="U43" s="114"/>
      <c r="V43" s="114"/>
      <c r="W43" s="114"/>
      <c r="X43" s="114"/>
      <c r="Y43" s="114"/>
      <c r="Z43" s="128" t="s">
        <v>55</v>
      </c>
      <c r="AA43" s="129"/>
      <c r="AB43" s="129"/>
      <c r="AC43" s="129"/>
      <c r="AD43" s="129"/>
      <c r="AE43" s="130"/>
      <c r="AF43" s="131" t="str">
        <f>IF(T44&lt;&gt;"",T44/T42,"")</f>
        <v/>
      </c>
      <c r="AG43" s="132"/>
      <c r="AH43" s="132"/>
      <c r="AI43" s="132"/>
      <c r="AJ43" s="132"/>
      <c r="AK43" s="132"/>
      <c r="AL43" s="133"/>
      <c r="BF43" t="e">
        <f>SUM(BG43:BO43)</f>
        <v>#REF!</v>
      </c>
      <c r="BG43">
        <f>T43*100000000</f>
        <v>0</v>
      </c>
      <c r="BH43">
        <f>U43*10000000</f>
        <v>0</v>
      </c>
      <c r="BI43">
        <f>V43*1000000</f>
        <v>0</v>
      </c>
      <c r="BJ43">
        <f>W43*100000</f>
        <v>0</v>
      </c>
      <c r="BK43">
        <f>X43*10000</f>
        <v>0</v>
      </c>
      <c r="BL43">
        <f>Y43*1000</f>
        <v>0</v>
      </c>
      <c r="BM43" t="e">
        <f>#REF!*100</f>
        <v>#REF!</v>
      </c>
      <c r="BN43" t="e">
        <f>#REF!*10</f>
        <v>#REF!</v>
      </c>
      <c r="BO43" t="e">
        <f>#REF!*1</f>
        <v>#REF!</v>
      </c>
    </row>
    <row r="44" spans="2:67" ht="18.95" customHeight="1">
      <c r="B44" s="9"/>
      <c r="C44" s="10"/>
      <c r="D44" s="10"/>
      <c r="E44" s="10"/>
      <c r="F44" s="10"/>
      <c r="G44" s="10"/>
      <c r="H44" s="10"/>
      <c r="I44" s="10"/>
      <c r="J44" s="10"/>
      <c r="K44" s="138" t="s">
        <v>22</v>
      </c>
      <c r="L44" s="138"/>
      <c r="M44" s="138"/>
      <c r="N44" s="138"/>
      <c r="O44" s="138"/>
      <c r="P44" s="138"/>
      <c r="Q44" s="138"/>
      <c r="R44" s="138"/>
      <c r="S44" s="138"/>
      <c r="T44" s="114"/>
      <c r="U44" s="114"/>
      <c r="V44" s="114"/>
      <c r="W44" s="114"/>
      <c r="X44" s="114"/>
      <c r="Y44" s="114"/>
      <c r="Z44" s="128" t="s">
        <v>56</v>
      </c>
      <c r="AA44" s="129"/>
      <c r="AB44" s="129"/>
      <c r="AC44" s="129"/>
      <c r="AD44" s="129"/>
      <c r="AE44" s="130"/>
      <c r="AF44" s="131" t="str">
        <f>IF(T42&lt;&gt;"",(T43+T44)/T42,"")</f>
        <v/>
      </c>
      <c r="AG44" s="132"/>
      <c r="AH44" s="132"/>
      <c r="AI44" s="132"/>
      <c r="AJ44" s="132"/>
      <c r="AK44" s="132"/>
      <c r="AL44" s="133"/>
    </row>
    <row r="45" spans="2:67" ht="18.95" customHeight="1" thickBot="1">
      <c r="B45" s="9"/>
      <c r="C45" s="10"/>
      <c r="D45" s="10"/>
      <c r="E45" s="10"/>
      <c r="F45" s="10"/>
      <c r="G45" s="10"/>
      <c r="H45" s="10"/>
      <c r="I45" s="10"/>
      <c r="J45" s="10"/>
      <c r="K45" s="139" t="s">
        <v>15</v>
      </c>
      <c r="L45" s="140"/>
      <c r="M45" s="140"/>
      <c r="N45" s="140"/>
      <c r="O45" s="140"/>
      <c r="P45" s="140"/>
      <c r="Q45" s="140"/>
      <c r="R45" s="140"/>
      <c r="S45" s="141"/>
      <c r="T45" s="114" t="str">
        <f>IF(T42&lt;&gt;"",T42-T43-T44,"")</f>
        <v/>
      </c>
      <c r="U45" s="114"/>
      <c r="V45" s="114"/>
      <c r="W45" s="114"/>
      <c r="X45" s="114"/>
      <c r="Y45" s="114"/>
      <c r="Z45" s="38"/>
      <c r="AA45" s="39"/>
      <c r="AB45" s="39"/>
      <c r="AC45" s="39"/>
      <c r="AD45" s="39"/>
      <c r="AE45" s="40"/>
      <c r="AF45" s="142"/>
      <c r="AG45" s="143"/>
      <c r="AH45" s="143"/>
      <c r="AI45" s="143"/>
      <c r="AJ45" s="143"/>
      <c r="AK45" s="143"/>
      <c r="AL45" s="144"/>
      <c r="BF45" t="e">
        <f>IF(BF42=0,"",BF42-BF41-BF43)</f>
        <v>#REF!</v>
      </c>
      <c r="BG45" s="14">
        <f>INT(_xlfn.AGGREGATE(9,7,BF45)/10000000)</f>
        <v>0</v>
      </c>
      <c r="BH45" s="14">
        <f>INT(_xlfn.AGGREGATE(9,7,BF45)/10000000)</f>
        <v>0</v>
      </c>
      <c r="BI45" s="14">
        <f>INT(_xlfn.AGGREGATE(9,7,BF45)/1000000)</f>
        <v>0</v>
      </c>
      <c r="BJ45" s="14">
        <f>INT(_xlfn.AGGREGATE(9,7,BF45)/100000)</f>
        <v>0</v>
      </c>
      <c r="BK45" s="14">
        <f>INT(_xlfn.AGGREGATE(9,7,BF45)/10000)</f>
        <v>0</v>
      </c>
      <c r="BL45" s="14">
        <f>INT(_xlfn.AGGREGATE(9,7,BF45)/1000)</f>
        <v>0</v>
      </c>
      <c r="BM45" s="14">
        <f>INT(_xlfn.AGGREGATE(9,7,BF45)/100)</f>
        <v>0</v>
      </c>
      <c r="BN45" s="14">
        <f>INT(_xlfn.AGGREGATE(9,7,BF45)/10)</f>
        <v>0</v>
      </c>
      <c r="BO45" s="14">
        <f>INT(_xlfn.AGGREGATE(9,7,BF45)/1)</f>
        <v>0</v>
      </c>
    </row>
    <row r="46" spans="2:67" ht="18.75" customHeight="1" thickBot="1">
      <c r="B46" s="145" t="s">
        <v>28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7"/>
      <c r="T46" s="148"/>
      <c r="U46" s="149"/>
      <c r="V46" s="149"/>
      <c r="W46" s="149"/>
      <c r="X46" s="149"/>
      <c r="Y46" s="149"/>
      <c r="Z46" s="150" t="str">
        <f>IF(SUM(Z21,Z31,Z41)=0,"",SUM(Z21,Z31,Z41))</f>
        <v/>
      </c>
      <c r="AA46" s="151"/>
      <c r="AB46" s="151"/>
      <c r="AC46" s="151"/>
      <c r="AD46" s="151"/>
      <c r="AE46" s="152"/>
      <c r="AF46" s="153"/>
      <c r="AG46" s="153"/>
      <c r="AH46" s="153"/>
      <c r="AI46" s="153"/>
      <c r="AJ46" s="153"/>
      <c r="AK46" s="153"/>
      <c r="AL46" s="154"/>
      <c r="AN46" s="14"/>
      <c r="AO46" s="14"/>
      <c r="AP46" s="14" t="str">
        <f>IF(AO19="","",SUM(AO19,AO39))</f>
        <v/>
      </c>
      <c r="BF46" t="e">
        <f>SUM(BF21,BF41)</f>
        <v>#REF!</v>
      </c>
      <c r="BG46" s="14" t="e">
        <f>INT(BF46/100000000)</f>
        <v>#REF!</v>
      </c>
      <c r="BH46" s="14" t="e">
        <f>INT(BF46/10000000)</f>
        <v>#REF!</v>
      </c>
      <c r="BI46" s="14" t="e">
        <f>INT(BF46/1000000)</f>
        <v>#REF!</v>
      </c>
      <c r="BJ46" s="14" t="e">
        <f>INT(BF46/100000)</f>
        <v>#REF!</v>
      </c>
      <c r="BK46" s="14" t="e">
        <f>INT(BF46/10000)</f>
        <v>#REF!</v>
      </c>
      <c r="BL46" s="14" t="e">
        <f>INT(BF46/1000)</f>
        <v>#REF!</v>
      </c>
      <c r="BM46" s="14" t="e">
        <f>INT(BF46/100)</f>
        <v>#REF!</v>
      </c>
      <c r="BN46" s="14" t="e">
        <f>INT(BF46/10)</f>
        <v>#REF!</v>
      </c>
      <c r="BO46" s="14" t="e">
        <f>INT(BF46/1)</f>
        <v>#REF!</v>
      </c>
    </row>
  </sheetData>
  <sheetProtection algorithmName="SHA-512" hashValue="+5d/GiBAK3JcmBpfgIdk8NAY0KD/Fj4mxF6CqOhtxtYNjXPAk+hq6RgQkJGy9DBn6v90N5fH3s0R+XsviXqwsg==" saltValue="buXWdFabnMhb/0dDEDPbYg==" spinCount="100000" sheet="1" objects="1"/>
  <protectedRanges>
    <protectedRange sqref="F16 B17:S20 AC16 Z17:AL20 F22 T22:Y24 AH22 F26 B27:S30 AC26 Z27:AL30 F32 T32:Y34 AH32 F36 AC36 B37:S40 Z37:AL40 T42:Y44 AH42" name="範囲1"/>
  </protectedRanges>
  <mergeCells count="151">
    <mergeCell ref="K34:S34"/>
    <mergeCell ref="T34:Y34"/>
    <mergeCell ref="Z34:AE34"/>
    <mergeCell ref="AF34:AL34"/>
    <mergeCell ref="K35:S35"/>
    <mergeCell ref="T35:Y35"/>
    <mergeCell ref="AF35:AL35"/>
    <mergeCell ref="AH32:AJ32"/>
    <mergeCell ref="AK32:AL32"/>
    <mergeCell ref="K33:S33"/>
    <mergeCell ref="T33:Y33"/>
    <mergeCell ref="Z33:AE33"/>
    <mergeCell ref="AF33:AL33"/>
    <mergeCell ref="B32:E32"/>
    <mergeCell ref="F32:J32"/>
    <mergeCell ref="K32:S32"/>
    <mergeCell ref="T32:Y32"/>
    <mergeCell ref="Z32:AE32"/>
    <mergeCell ref="AF32:AG32"/>
    <mergeCell ref="B30:S30"/>
    <mergeCell ref="T30:Y30"/>
    <mergeCell ref="Z30:AE30"/>
    <mergeCell ref="AF30:AL30"/>
    <mergeCell ref="B31:S31"/>
    <mergeCell ref="T31:Y31"/>
    <mergeCell ref="Z31:AE31"/>
    <mergeCell ref="AF31:AL31"/>
    <mergeCell ref="AF27:AL27"/>
    <mergeCell ref="B28:S28"/>
    <mergeCell ref="T28:Y28"/>
    <mergeCell ref="Z28:AE28"/>
    <mergeCell ref="AF28:AL28"/>
    <mergeCell ref="B29:S29"/>
    <mergeCell ref="T29:Y29"/>
    <mergeCell ref="Z29:AE29"/>
    <mergeCell ref="AF29:AL29"/>
    <mergeCell ref="B46:S46"/>
    <mergeCell ref="T46:Y46"/>
    <mergeCell ref="Z46:AE46"/>
    <mergeCell ref="AF46:AL46"/>
    <mergeCell ref="B26:E26"/>
    <mergeCell ref="F26:Y26"/>
    <mergeCell ref="AC26:AG26"/>
    <mergeCell ref="B27:S27"/>
    <mergeCell ref="T27:Y27"/>
    <mergeCell ref="Z27:AE27"/>
    <mergeCell ref="K44:S44"/>
    <mergeCell ref="T44:Y44"/>
    <mergeCell ref="Z44:AE44"/>
    <mergeCell ref="AF44:AL44"/>
    <mergeCell ref="K45:S45"/>
    <mergeCell ref="T45:Y45"/>
    <mergeCell ref="AF45:AL45"/>
    <mergeCell ref="AH42:AJ42"/>
    <mergeCell ref="AK42:AL42"/>
    <mergeCell ref="K43:S43"/>
    <mergeCell ref="T43:Y43"/>
    <mergeCell ref="Z43:AE43"/>
    <mergeCell ref="AF43:AL43"/>
    <mergeCell ref="B42:E42"/>
    <mergeCell ref="F42:J42"/>
    <mergeCell ref="K42:S42"/>
    <mergeCell ref="T42:Y42"/>
    <mergeCell ref="Z42:AE42"/>
    <mergeCell ref="AF42:AG42"/>
    <mergeCell ref="B40:S40"/>
    <mergeCell ref="T40:Y40"/>
    <mergeCell ref="Z40:AE40"/>
    <mergeCell ref="AF40:AL40"/>
    <mergeCell ref="B41:S41"/>
    <mergeCell ref="T41:Y41"/>
    <mergeCell ref="Z41:AE41"/>
    <mergeCell ref="AF41:AL41"/>
    <mergeCell ref="B38:S38"/>
    <mergeCell ref="T38:Y38"/>
    <mergeCell ref="Z38:AE38"/>
    <mergeCell ref="AF38:AL38"/>
    <mergeCell ref="B39:S39"/>
    <mergeCell ref="T39:Y39"/>
    <mergeCell ref="Z39:AE39"/>
    <mergeCell ref="AF39:AL39"/>
    <mergeCell ref="B36:E36"/>
    <mergeCell ref="F36:Y36"/>
    <mergeCell ref="AC36:AG36"/>
    <mergeCell ref="B37:S37"/>
    <mergeCell ref="T37:Y37"/>
    <mergeCell ref="Z37:AE37"/>
    <mergeCell ref="AF37:AL37"/>
    <mergeCell ref="K24:S24"/>
    <mergeCell ref="T24:Y24"/>
    <mergeCell ref="Z24:AE24"/>
    <mergeCell ref="AF24:AL24"/>
    <mergeCell ref="K25:S25"/>
    <mergeCell ref="T25:Y25"/>
    <mergeCell ref="AF25:AL25"/>
    <mergeCell ref="AH22:AJ22"/>
    <mergeCell ref="AK22:AL22"/>
    <mergeCell ref="K23:S23"/>
    <mergeCell ref="T23:Y23"/>
    <mergeCell ref="Z23:AE23"/>
    <mergeCell ref="AF23:AL23"/>
    <mergeCell ref="B22:E22"/>
    <mergeCell ref="F22:J22"/>
    <mergeCell ref="K22:S22"/>
    <mergeCell ref="T22:Y22"/>
    <mergeCell ref="Z22:AE22"/>
    <mergeCell ref="AF22:AG22"/>
    <mergeCell ref="B20:S20"/>
    <mergeCell ref="T20:Y20"/>
    <mergeCell ref="Z20:AE20"/>
    <mergeCell ref="AF20:AL20"/>
    <mergeCell ref="B21:S21"/>
    <mergeCell ref="T21:Y21"/>
    <mergeCell ref="Z21:AE21"/>
    <mergeCell ref="AF21:AL21"/>
    <mergeCell ref="B19:S19"/>
    <mergeCell ref="T19:Y19"/>
    <mergeCell ref="Z19:AE19"/>
    <mergeCell ref="AF19:AL19"/>
    <mergeCell ref="AF15:AL15"/>
    <mergeCell ref="B16:E16"/>
    <mergeCell ref="F16:Y16"/>
    <mergeCell ref="AC16:AG16"/>
    <mergeCell ref="B17:S17"/>
    <mergeCell ref="T17:Y17"/>
    <mergeCell ref="Z17:AE17"/>
    <mergeCell ref="AF17:AL17"/>
    <mergeCell ref="B15:S15"/>
    <mergeCell ref="T15:Y15"/>
    <mergeCell ref="Z15:AE15"/>
    <mergeCell ref="B10:K11"/>
    <mergeCell ref="L10:X11"/>
    <mergeCell ref="AD6:AL6"/>
    <mergeCell ref="AD7:AK7"/>
    <mergeCell ref="AD8:AK8"/>
    <mergeCell ref="B18:S18"/>
    <mergeCell ref="T18:Y18"/>
    <mergeCell ref="Z18:AE18"/>
    <mergeCell ref="AF18:AL18"/>
    <mergeCell ref="Z8:AC8"/>
    <mergeCell ref="Z7:AC7"/>
    <mergeCell ref="Z6:AC6"/>
    <mergeCell ref="B1:J1"/>
    <mergeCell ref="AC2:AD2"/>
    <mergeCell ref="AE2:AL2"/>
    <mergeCell ref="AD4:AL4"/>
    <mergeCell ref="AD5:AL5"/>
    <mergeCell ref="Z5:AC5"/>
    <mergeCell ref="Z4:AC4"/>
    <mergeCell ref="Z9:AC9"/>
    <mergeCell ref="AE9:AL9"/>
  </mergeCells>
  <phoneticPr fontId="1"/>
  <conditionalFormatting sqref="F16:Y16 AC16:AG16 B17:S20 F22:J22 AH22:AJ22">
    <cfRule type="containsBlanks" dxfId="20" priority="4">
      <formula>LEN(TRIM(B16))=0</formula>
    </cfRule>
  </conditionalFormatting>
  <conditionalFormatting sqref="F26:Y26 AC26:AG26 B27:S30 F32:J32 AH32:AJ32">
    <cfRule type="containsBlanks" dxfId="19" priority="1">
      <formula>LEN(TRIM(B26))=0</formula>
    </cfRule>
  </conditionalFormatting>
  <conditionalFormatting sqref="F36:Y36 AC36:AG36 B37:S40 F42:J42 AH42:AJ42">
    <cfRule type="containsBlanks" dxfId="18" priority="3">
      <formula>LEN(TRIM(B36))=0</formula>
    </cfRule>
  </conditionalFormatting>
  <conditionalFormatting sqref="Z17:Z20 AF17:AL20 T22:T24 Z37:Z40 AF37:AL40 T42:T44">
    <cfRule type="containsBlanks" dxfId="17" priority="6">
      <formula>LEN(TRIM(T17))=0</formula>
    </cfRule>
  </conditionalFormatting>
  <conditionalFormatting sqref="Z27:Z30 AF27:AL30 T32:T34">
    <cfRule type="containsBlanks" dxfId="16" priority="2">
      <formula>LEN(TRIM(T27))=0</formula>
    </cfRule>
  </conditionalFormatting>
  <pageMargins left="0.70866141732283472" right="0.51181102362204722" top="0.55118110236220474" bottom="0.35433070866141736" header="0.31496062992125984" footer="0.31496062992125984"/>
  <pageSetup paperSize="9" scale="99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66D56-7E2A-4F84-8ED6-5E052DD2D78C}">
  <dimension ref="A1:BO46"/>
  <sheetViews>
    <sheetView showGridLines="0" view="pageBreakPreview" zoomScale="130" zoomScaleNormal="145" zoomScaleSheetLayoutView="130" workbookViewId="0">
      <selection activeCell="AE2" sqref="AE2:AL2"/>
    </sheetView>
  </sheetViews>
  <sheetFormatPr defaultColWidth="2.5" defaultRowHeight="15" customHeight="1"/>
  <cols>
    <col min="1" max="1" width="1.375" customWidth="1"/>
    <col min="2" max="10" width="2.375" customWidth="1"/>
    <col min="11" max="19" width="1.875" customWidth="1"/>
    <col min="20" max="31" width="2.625" customWidth="1"/>
    <col min="37" max="37" width="3" bestFit="1" customWidth="1"/>
    <col min="38" max="38" width="2.5" customWidth="1"/>
    <col min="39" max="39" width="1.625" customWidth="1"/>
    <col min="40" max="49" width="2.625" customWidth="1"/>
    <col min="50" max="54" width="2" customWidth="1"/>
    <col min="55" max="56" width="0.5" customWidth="1"/>
    <col min="57" max="57" width="1" customWidth="1"/>
    <col min="58" max="61" width="0.125" customWidth="1"/>
    <col min="62" max="62" width="0.75" customWidth="1"/>
    <col min="63" max="65" width="0.125" customWidth="1"/>
    <col min="66" max="66" width="0.5" customWidth="1"/>
    <col min="67" max="70" width="0.125" customWidth="1"/>
  </cols>
  <sheetData>
    <row r="1" spans="1:38" ht="30" customHeight="1" thickBot="1">
      <c r="A1" s="18"/>
      <c r="B1" s="69" t="s">
        <v>4</v>
      </c>
      <c r="C1" s="70"/>
      <c r="D1" s="70"/>
      <c r="E1" s="70"/>
      <c r="F1" s="70"/>
      <c r="G1" s="70"/>
      <c r="H1" s="70"/>
      <c r="I1" s="70"/>
      <c r="J1" s="71"/>
      <c r="AH1" s="4"/>
      <c r="AI1" s="4" t="s">
        <v>12</v>
      </c>
      <c r="AK1" s="37">
        <v>3</v>
      </c>
    </row>
    <row r="2" spans="1:38" ht="15" customHeight="1">
      <c r="A2" s="18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72" t="str">
        <f>IF(AE2&lt;&gt;"","","日付")</f>
        <v>日付</v>
      </c>
      <c r="AD2" s="72"/>
      <c r="AE2" s="188" t="str">
        <f>IF('請求書 1(表紙)'!AE2&lt;&gt;"",'請求書 1(表紙)'!AE2,"")</f>
        <v/>
      </c>
      <c r="AF2" s="188"/>
      <c r="AG2" s="188"/>
      <c r="AH2" s="188"/>
      <c r="AI2" s="188"/>
      <c r="AJ2" s="188"/>
      <c r="AK2" s="188"/>
      <c r="AL2" s="188"/>
    </row>
    <row r="3" spans="1:38" ht="28.5" customHeight="1" thickBot="1">
      <c r="A3" s="30"/>
      <c r="B3" s="1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8" ht="21.75" customHeight="1" thickTop="1">
      <c r="A4" s="21"/>
      <c r="Z4" s="74" t="s">
        <v>45</v>
      </c>
      <c r="AA4" s="74"/>
      <c r="AB4" s="74"/>
      <c r="AC4" s="74"/>
      <c r="AD4" s="202" t="str">
        <f>IF('請求書 1(表紙)'!AD4&lt;&gt;"",'請求書 1(表紙)'!AD4,"")</f>
        <v/>
      </c>
      <c r="AE4" s="202"/>
      <c r="AF4" s="202"/>
      <c r="AG4" s="202"/>
      <c r="AH4" s="202"/>
      <c r="AI4" s="202"/>
      <c r="AJ4" s="202"/>
      <c r="AK4" s="202"/>
      <c r="AL4" s="202"/>
    </row>
    <row r="5" spans="1:38" ht="15" customHeight="1">
      <c r="A5" s="21"/>
      <c r="Z5" s="74" t="s">
        <v>46</v>
      </c>
      <c r="AA5" s="74"/>
      <c r="AB5" s="74"/>
      <c r="AC5" s="74"/>
      <c r="AD5" s="202" t="str">
        <f>IF('請求書 1(表紙)'!AD5&lt;&gt;"",'請求書 1(表紙)'!AD5,"")</f>
        <v/>
      </c>
      <c r="AE5" s="202"/>
      <c r="AF5" s="202"/>
      <c r="AG5" s="202"/>
      <c r="AH5" s="202"/>
      <c r="AI5" s="202"/>
      <c r="AJ5" s="202"/>
      <c r="AK5" s="202"/>
      <c r="AL5" s="202"/>
    </row>
    <row r="6" spans="1:38" ht="15" customHeight="1">
      <c r="A6" s="21"/>
      <c r="Z6" s="74" t="s">
        <v>47</v>
      </c>
      <c r="AA6" s="74"/>
      <c r="AB6" s="74"/>
      <c r="AC6" s="74"/>
      <c r="AD6" s="202" t="str">
        <f>IF('請求書 1(表紙)'!AD6&lt;&gt;"",'請求書 1(表紙)'!AD6,"")</f>
        <v/>
      </c>
      <c r="AE6" s="202"/>
      <c r="AF6" s="202"/>
      <c r="AG6" s="202"/>
      <c r="AH6" s="202"/>
      <c r="AI6" s="202"/>
      <c r="AJ6" s="202"/>
      <c r="AK6" s="202"/>
      <c r="AL6" s="202"/>
    </row>
    <row r="7" spans="1:38" ht="15" customHeight="1">
      <c r="A7" s="21"/>
      <c r="Z7" s="74" t="s">
        <v>17</v>
      </c>
      <c r="AA7" s="74"/>
      <c r="AB7" s="74"/>
      <c r="AC7" s="74"/>
      <c r="AD7" s="191" t="str">
        <f>IF('請求書 1(表紙)'!AD7&lt;&gt;"",'請求書 1(表紙)'!AD7,"")</f>
        <v/>
      </c>
      <c r="AE7" s="191"/>
      <c r="AF7" s="191"/>
      <c r="AG7" s="191"/>
      <c r="AH7" s="191"/>
      <c r="AI7" s="191"/>
      <c r="AJ7" s="191"/>
      <c r="AK7" s="191"/>
      <c r="AL7" s="12" t="s">
        <v>16</v>
      </c>
    </row>
    <row r="8" spans="1:38" ht="15" customHeight="1">
      <c r="A8" s="21"/>
      <c r="Z8" s="74" t="s">
        <v>18</v>
      </c>
      <c r="AA8" s="74"/>
      <c r="AB8" s="74"/>
      <c r="AC8" s="74"/>
      <c r="AD8" s="191" t="str">
        <f>IF('請求書 1(表紙)'!AD8&lt;&gt;"",'請求書 1(表紙)'!AD8,"")</f>
        <v/>
      </c>
      <c r="AE8" s="191"/>
      <c r="AF8" s="191"/>
      <c r="AG8" s="191"/>
      <c r="AH8" s="191"/>
      <c r="AI8" s="191"/>
      <c r="AJ8" s="191"/>
      <c r="AK8" s="191"/>
    </row>
    <row r="9" spans="1:38" ht="18.75" customHeight="1">
      <c r="A9" s="21"/>
      <c r="Z9" s="83" t="s">
        <v>50</v>
      </c>
      <c r="AA9" s="83"/>
      <c r="AB9" s="83"/>
      <c r="AC9" s="83"/>
      <c r="AD9" s="63" t="str">
        <f>IF('請求書 1(表紙)'!AD9&lt;&gt;"",'請求書 1(表紙)'!AD9,"")</f>
        <v>T-</v>
      </c>
      <c r="AE9" s="191" t="str">
        <f>IF('請求書 1(表紙)'!AE9&lt;&gt;"",'請求書 1(表紙)'!AE9,"")</f>
        <v/>
      </c>
      <c r="AF9" s="191"/>
      <c r="AG9" s="191"/>
      <c r="AH9" s="191"/>
      <c r="AI9" s="191"/>
      <c r="AJ9" s="191"/>
      <c r="AK9" s="191"/>
      <c r="AL9" s="191"/>
    </row>
    <row r="10" spans="1:38" ht="7.5" customHeight="1">
      <c r="B10" s="77" t="s">
        <v>60</v>
      </c>
      <c r="C10" s="77"/>
      <c r="D10" s="77"/>
      <c r="E10" s="77"/>
      <c r="F10" s="77"/>
      <c r="G10" s="77"/>
      <c r="H10" s="77"/>
      <c r="I10" s="77"/>
      <c r="J10" s="77"/>
      <c r="K10" s="77"/>
      <c r="L10" s="79" t="str">
        <f>IF(Z46&lt;&gt;"",Z46,"")</f>
        <v/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11"/>
    </row>
    <row r="11" spans="1:38" ht="15" customHeight="1" thickBot="1">
      <c r="A11" s="21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11"/>
      <c r="Z11" s="8"/>
    </row>
    <row r="12" spans="1:38" ht="15" customHeight="1" thickTop="1">
      <c r="A12" s="21"/>
      <c r="Z12" s="8"/>
    </row>
    <row r="13" spans="1:38" ht="15" customHeight="1">
      <c r="A13" s="21"/>
      <c r="B13" s="7"/>
      <c r="C13" s="7"/>
      <c r="D13" s="7"/>
      <c r="E13" s="7"/>
      <c r="F13" s="7"/>
      <c r="G13" s="7"/>
      <c r="H13" s="7"/>
      <c r="I13" s="7"/>
      <c r="J13" s="7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38" ht="15" customHeight="1" thickBot="1">
      <c r="A14" s="27"/>
    </row>
    <row r="15" spans="1:38" ht="18.95" customHeight="1" thickBot="1">
      <c r="B15" s="105" t="s">
        <v>1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8"/>
      <c r="U15" s="109"/>
      <c r="V15" s="109"/>
      <c r="W15" s="109"/>
      <c r="X15" s="109"/>
      <c r="Y15" s="109"/>
      <c r="Z15" s="89" t="s">
        <v>52</v>
      </c>
      <c r="AA15" s="89"/>
      <c r="AB15" s="89"/>
      <c r="AC15" s="89"/>
      <c r="AD15" s="89"/>
      <c r="AE15" s="89"/>
      <c r="AF15" s="89" t="s">
        <v>3</v>
      </c>
      <c r="AG15" s="89"/>
      <c r="AH15" s="89"/>
      <c r="AI15" s="89"/>
      <c r="AJ15" s="89"/>
      <c r="AK15" s="89"/>
      <c r="AL15" s="90"/>
    </row>
    <row r="16" spans="1:38" ht="18.95" customHeight="1">
      <c r="B16" s="91" t="s">
        <v>27</v>
      </c>
      <c r="C16" s="92"/>
      <c r="D16" s="92"/>
      <c r="E16" s="92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" t="s">
        <v>53</v>
      </c>
      <c r="AA16" s="19"/>
      <c r="AB16" s="19"/>
      <c r="AC16" s="194"/>
      <c r="AD16" s="194"/>
      <c r="AE16" s="194"/>
      <c r="AF16" s="194"/>
      <c r="AG16" s="194"/>
      <c r="AH16" s="19" t="s">
        <v>19</v>
      </c>
      <c r="AI16" s="19"/>
      <c r="AJ16" s="19"/>
      <c r="AK16" s="19"/>
      <c r="AL16" s="20"/>
    </row>
    <row r="17" spans="2:67" ht="18.95" customHeight="1"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2"/>
      <c r="T17" s="98"/>
      <c r="U17" s="99"/>
      <c r="V17" s="99"/>
      <c r="W17" s="99"/>
      <c r="X17" s="99"/>
      <c r="Y17" s="99"/>
      <c r="Z17" s="113"/>
      <c r="AA17" s="114"/>
      <c r="AB17" s="114"/>
      <c r="AC17" s="114"/>
      <c r="AD17" s="114"/>
      <c r="AE17" s="115"/>
      <c r="AF17" s="103"/>
      <c r="AG17" s="103"/>
      <c r="AH17" s="103"/>
      <c r="AI17" s="103"/>
      <c r="AJ17" s="103"/>
      <c r="AK17" s="103"/>
      <c r="AL17" s="104"/>
      <c r="AM17" s="31"/>
      <c r="AN17" s="32"/>
      <c r="AO17" s="15"/>
      <c r="AP17" s="15"/>
      <c r="BF17" t="e">
        <f>SUM(BG17:BO17)</f>
        <v>#REF!</v>
      </c>
      <c r="BG17" t="e">
        <f>#REF!*100000000</f>
        <v>#REF!</v>
      </c>
      <c r="BH17" t="e">
        <f>#REF!*10000000</f>
        <v>#REF!</v>
      </c>
      <c r="BI17" t="e">
        <f>#REF!*1000000</f>
        <v>#REF!</v>
      </c>
      <c r="BJ17">
        <f>Z17*100000</f>
        <v>0</v>
      </c>
      <c r="BK17">
        <f>AA17*10000</f>
        <v>0</v>
      </c>
      <c r="BL17">
        <f>AB17*1000</f>
        <v>0</v>
      </c>
      <c r="BM17">
        <f>AC17*100</f>
        <v>0</v>
      </c>
      <c r="BN17">
        <f>AD17*10</f>
        <v>0</v>
      </c>
      <c r="BO17">
        <f>AE17*1</f>
        <v>0</v>
      </c>
    </row>
    <row r="18" spans="2:67" ht="18.95" customHeight="1"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2"/>
      <c r="T18" s="98"/>
      <c r="U18" s="99"/>
      <c r="V18" s="99"/>
      <c r="W18" s="99"/>
      <c r="X18" s="99"/>
      <c r="Y18" s="99"/>
      <c r="Z18" s="113"/>
      <c r="AA18" s="114"/>
      <c r="AB18" s="114"/>
      <c r="AC18" s="114"/>
      <c r="AD18" s="114"/>
      <c r="AE18" s="115"/>
      <c r="AF18" s="103"/>
      <c r="AG18" s="103"/>
      <c r="AH18" s="103"/>
      <c r="AI18" s="103"/>
      <c r="AJ18" s="103"/>
      <c r="AK18" s="103"/>
      <c r="AL18" s="104"/>
      <c r="AM18" s="31"/>
      <c r="AN18" s="32"/>
      <c r="AO18" s="14"/>
      <c r="AP18" s="14"/>
      <c r="BF18" t="e">
        <f>SUM(BG18:BO18)</f>
        <v>#REF!</v>
      </c>
      <c r="BG18" t="e">
        <f>#REF!*100000000</f>
        <v>#REF!</v>
      </c>
      <c r="BH18" t="e">
        <f>#REF!*10000000</f>
        <v>#REF!</v>
      </c>
      <c r="BI18" t="e">
        <f>#REF!*1000000</f>
        <v>#REF!</v>
      </c>
      <c r="BJ18">
        <f>Z18*100000</f>
        <v>0</v>
      </c>
      <c r="BK18">
        <f>AA18*10000</f>
        <v>0</v>
      </c>
      <c r="BL18">
        <f>AB18*1000</f>
        <v>0</v>
      </c>
      <c r="BM18">
        <f>AC18*100</f>
        <v>0</v>
      </c>
      <c r="BN18">
        <f>AD18*10</f>
        <v>0</v>
      </c>
      <c r="BO18">
        <f>AE18*1</f>
        <v>0</v>
      </c>
    </row>
    <row r="19" spans="2:67" ht="18.95" customHeight="1"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2"/>
      <c r="T19" s="98"/>
      <c r="U19" s="99"/>
      <c r="V19" s="99"/>
      <c r="W19" s="99"/>
      <c r="X19" s="99"/>
      <c r="Y19" s="99"/>
      <c r="Z19" s="113"/>
      <c r="AA19" s="114"/>
      <c r="AB19" s="114"/>
      <c r="AC19" s="114"/>
      <c r="AD19" s="114"/>
      <c r="AE19" s="115"/>
      <c r="AF19" s="103"/>
      <c r="AG19" s="103"/>
      <c r="AH19" s="103"/>
      <c r="AI19" s="103"/>
      <c r="AJ19" s="103"/>
      <c r="AK19" s="103"/>
      <c r="AL19" s="104"/>
      <c r="AM19" s="31"/>
      <c r="AN19" s="32"/>
      <c r="AO19" s="14"/>
      <c r="AP19" s="14"/>
      <c r="BF19" t="e">
        <f>SUM(BG19:BO19)</f>
        <v>#REF!</v>
      </c>
      <c r="BG19" t="e">
        <f>#REF!*100000000</f>
        <v>#REF!</v>
      </c>
      <c r="BH19" t="e">
        <f>#REF!*10000000</f>
        <v>#REF!</v>
      </c>
      <c r="BI19" t="e">
        <f>#REF!*1000000</f>
        <v>#REF!</v>
      </c>
      <c r="BJ19">
        <f>Z19*100000</f>
        <v>0</v>
      </c>
      <c r="BK19">
        <f>AA19*10000</f>
        <v>0</v>
      </c>
      <c r="BL19">
        <f>AB19*1000</f>
        <v>0</v>
      </c>
      <c r="BM19">
        <f>AC19*100</f>
        <v>0</v>
      </c>
      <c r="BN19">
        <f>AD19*10</f>
        <v>0</v>
      </c>
      <c r="BO19">
        <f>AE19*1</f>
        <v>0</v>
      </c>
    </row>
    <row r="20" spans="2:67" ht="18.95" customHeight="1"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98"/>
      <c r="U20" s="99"/>
      <c r="V20" s="99"/>
      <c r="W20" s="99"/>
      <c r="X20" s="99"/>
      <c r="Y20" s="99"/>
      <c r="Z20" s="113"/>
      <c r="AA20" s="114"/>
      <c r="AB20" s="114"/>
      <c r="AC20" s="114"/>
      <c r="AD20" s="114"/>
      <c r="AE20" s="115"/>
      <c r="AF20" s="103"/>
      <c r="AG20" s="103"/>
      <c r="AH20" s="103"/>
      <c r="AI20" s="103"/>
      <c r="AJ20" s="103"/>
      <c r="AK20" s="103"/>
      <c r="AL20" s="104"/>
      <c r="AM20" s="31"/>
      <c r="AN20" s="32"/>
      <c r="AO20" s="14"/>
      <c r="AP20" s="14"/>
      <c r="BF20" t="e">
        <f>SUM(BG20:BO20)</f>
        <v>#REF!</v>
      </c>
      <c r="BG20" t="e">
        <f>#REF!*100000000</f>
        <v>#REF!</v>
      </c>
      <c r="BH20" t="e">
        <f>#REF!*10000000</f>
        <v>#REF!</v>
      </c>
      <c r="BI20" t="e">
        <f>#REF!*1000000</f>
        <v>#REF!</v>
      </c>
      <c r="BJ20">
        <f>Z20*100000</f>
        <v>0</v>
      </c>
      <c r="BK20">
        <f>AA20*10000</f>
        <v>0</v>
      </c>
      <c r="BL20">
        <f>AB20*1000</f>
        <v>0</v>
      </c>
      <c r="BM20">
        <f>AC20*100</f>
        <v>0</v>
      </c>
      <c r="BN20">
        <f>AD20*10</f>
        <v>0</v>
      </c>
      <c r="BO20">
        <f>AE20*1</f>
        <v>0</v>
      </c>
    </row>
    <row r="21" spans="2:67" ht="18.95" customHeight="1">
      <c r="B21" s="116" t="s">
        <v>29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8"/>
      <c r="T21" s="119"/>
      <c r="U21" s="120"/>
      <c r="V21" s="120"/>
      <c r="W21" s="120"/>
      <c r="X21" s="120"/>
      <c r="Y21" s="120"/>
      <c r="Z21" s="113" t="str">
        <f>IF(SUM(Z17:AE20)=0,"",SUM(Z17:AE20))</f>
        <v/>
      </c>
      <c r="AA21" s="114"/>
      <c r="AB21" s="114"/>
      <c r="AC21" s="114"/>
      <c r="AD21" s="114"/>
      <c r="AE21" s="115"/>
      <c r="AF21" s="121"/>
      <c r="AG21" s="121"/>
      <c r="AH21" s="121"/>
      <c r="AI21" s="121"/>
      <c r="AJ21" s="121"/>
      <c r="AK21" s="121"/>
      <c r="AL21" s="122"/>
      <c r="AM21" s="34"/>
      <c r="AN21" s="34"/>
      <c r="AO21" s="14"/>
      <c r="AP21" s="14"/>
      <c r="BF21" t="e">
        <f>SUM(BF17:BF20)</f>
        <v>#REF!</v>
      </c>
      <c r="BG21" s="14" t="e">
        <f>INT(BF21/100000000)</f>
        <v>#REF!</v>
      </c>
      <c r="BH21" s="14" t="e">
        <f>INT(BF21/10000000)</f>
        <v>#REF!</v>
      </c>
      <c r="BI21" s="14" t="e">
        <f>INT(BF21/1000000)</f>
        <v>#REF!</v>
      </c>
      <c r="BJ21" s="14" t="e">
        <f>INT(BF21/100000)</f>
        <v>#REF!</v>
      </c>
      <c r="BK21" s="14" t="e">
        <f>INT(BF21/10000)</f>
        <v>#REF!</v>
      </c>
      <c r="BL21" s="14" t="e">
        <f>INT(BF21/1000)</f>
        <v>#REF!</v>
      </c>
      <c r="BM21" s="14" t="e">
        <f>INT(BF21/100)</f>
        <v>#REF!</v>
      </c>
      <c r="BN21" s="14" t="e">
        <f>INT(BF21/10)</f>
        <v>#REF!</v>
      </c>
      <c r="BO21" s="14" t="e">
        <f>INT(BF21/1)</f>
        <v>#REF!</v>
      </c>
    </row>
    <row r="22" spans="2:67" ht="18.95" customHeight="1">
      <c r="B22" s="116" t="s">
        <v>26</v>
      </c>
      <c r="C22" s="117"/>
      <c r="D22" s="117"/>
      <c r="E22" s="134"/>
      <c r="F22" s="117"/>
      <c r="G22" s="117"/>
      <c r="H22" s="117"/>
      <c r="I22" s="117"/>
      <c r="J22" s="118"/>
      <c r="K22" s="125" t="s">
        <v>82</v>
      </c>
      <c r="L22" s="126"/>
      <c r="M22" s="126"/>
      <c r="N22" s="126"/>
      <c r="O22" s="126"/>
      <c r="P22" s="126"/>
      <c r="Q22" s="126"/>
      <c r="R22" s="126"/>
      <c r="S22" s="127"/>
      <c r="T22" s="114"/>
      <c r="U22" s="114"/>
      <c r="V22" s="114"/>
      <c r="W22" s="114"/>
      <c r="X22" s="114"/>
      <c r="Y22" s="114"/>
      <c r="Z22" s="128" t="s">
        <v>54</v>
      </c>
      <c r="AA22" s="129"/>
      <c r="AB22" s="129"/>
      <c r="AC22" s="129"/>
      <c r="AD22" s="129"/>
      <c r="AE22" s="130"/>
      <c r="AF22" s="136" t="s">
        <v>20</v>
      </c>
      <c r="AG22" s="117"/>
      <c r="AH22" s="117"/>
      <c r="AI22" s="117"/>
      <c r="AJ22" s="117"/>
      <c r="AK22" s="117" t="s">
        <v>21</v>
      </c>
      <c r="AL22" s="124"/>
      <c r="AM22" s="31"/>
      <c r="AN22" s="34"/>
      <c r="AO22" s="33"/>
      <c r="AP22" s="33"/>
      <c r="BF22" t="e">
        <f>SUM(BG22:BO22)</f>
        <v>#REF!</v>
      </c>
      <c r="BG22">
        <f>T22*100000000</f>
        <v>0</v>
      </c>
      <c r="BH22">
        <f>U22*10000000</f>
        <v>0</v>
      </c>
      <c r="BI22">
        <f>V22*1000000</f>
        <v>0</v>
      </c>
      <c r="BJ22">
        <f>W22*100000</f>
        <v>0</v>
      </c>
      <c r="BK22">
        <f>X22*10000</f>
        <v>0</v>
      </c>
      <c r="BL22">
        <f>Y22*1000</f>
        <v>0</v>
      </c>
      <c r="BM22" t="e">
        <f>#REF!*100</f>
        <v>#REF!</v>
      </c>
      <c r="BN22" t="e">
        <f>#REF!*10</f>
        <v>#REF!</v>
      </c>
      <c r="BO22" t="e">
        <f>#REF!*1</f>
        <v>#REF!</v>
      </c>
    </row>
    <row r="23" spans="2:67" ht="18.95" customHeight="1">
      <c r="B23" s="9"/>
      <c r="C23" s="10"/>
      <c r="D23" s="10"/>
      <c r="E23" s="10"/>
      <c r="F23" s="10"/>
      <c r="G23" s="10"/>
      <c r="H23" s="10"/>
      <c r="I23" s="10"/>
      <c r="J23" s="10"/>
      <c r="K23" s="125" t="s">
        <v>83</v>
      </c>
      <c r="L23" s="126"/>
      <c r="M23" s="126"/>
      <c r="N23" s="126"/>
      <c r="O23" s="126"/>
      <c r="P23" s="126"/>
      <c r="Q23" s="126"/>
      <c r="R23" s="126"/>
      <c r="S23" s="127"/>
      <c r="T23" s="114"/>
      <c r="U23" s="114"/>
      <c r="V23" s="114"/>
      <c r="W23" s="114"/>
      <c r="X23" s="114"/>
      <c r="Y23" s="114"/>
      <c r="Z23" s="128" t="s">
        <v>55</v>
      </c>
      <c r="AA23" s="129"/>
      <c r="AB23" s="129"/>
      <c r="AC23" s="129"/>
      <c r="AD23" s="129"/>
      <c r="AE23" s="130"/>
      <c r="AF23" s="131" t="str">
        <f>IF(T24&lt;&gt;"",T24/T22,"")</f>
        <v/>
      </c>
      <c r="AG23" s="132"/>
      <c r="AH23" s="132"/>
      <c r="AI23" s="132"/>
      <c r="AJ23" s="132"/>
      <c r="AK23" s="132"/>
      <c r="AL23" s="133"/>
      <c r="BF23" t="e">
        <f>SUM(BG23:BO23)</f>
        <v>#REF!</v>
      </c>
      <c r="BG23">
        <f>T23*100000000</f>
        <v>0</v>
      </c>
      <c r="BH23">
        <f>U23*10000000</f>
        <v>0</v>
      </c>
      <c r="BI23">
        <f>V23*1000000</f>
        <v>0</v>
      </c>
      <c r="BJ23">
        <f>W23*100000</f>
        <v>0</v>
      </c>
      <c r="BK23">
        <f>X23*10000</f>
        <v>0</v>
      </c>
      <c r="BL23">
        <f>Y23*1000</f>
        <v>0</v>
      </c>
      <c r="BM23" t="e">
        <f>#REF!*100</f>
        <v>#REF!</v>
      </c>
      <c r="BN23" t="e">
        <f>#REF!*10</f>
        <v>#REF!</v>
      </c>
      <c r="BO23" t="e">
        <f>#REF!*1</f>
        <v>#REF!</v>
      </c>
    </row>
    <row r="24" spans="2:67" ht="18.95" customHeight="1">
      <c r="B24" s="9"/>
      <c r="C24" s="10"/>
      <c r="D24" s="10"/>
      <c r="E24" s="10"/>
      <c r="F24" s="10"/>
      <c r="G24" s="10"/>
      <c r="H24" s="10"/>
      <c r="I24" s="10"/>
      <c r="J24" s="10"/>
      <c r="K24" s="138" t="s">
        <v>22</v>
      </c>
      <c r="L24" s="138"/>
      <c r="M24" s="138"/>
      <c r="N24" s="138"/>
      <c r="O24" s="138"/>
      <c r="P24" s="138"/>
      <c r="Q24" s="138"/>
      <c r="R24" s="138"/>
      <c r="S24" s="138"/>
      <c r="T24" s="114"/>
      <c r="U24" s="114"/>
      <c r="V24" s="114"/>
      <c r="W24" s="114"/>
      <c r="X24" s="114"/>
      <c r="Y24" s="114"/>
      <c r="Z24" s="128" t="s">
        <v>56</v>
      </c>
      <c r="AA24" s="129"/>
      <c r="AB24" s="129"/>
      <c r="AC24" s="129"/>
      <c r="AD24" s="129"/>
      <c r="AE24" s="130"/>
      <c r="AF24" s="131" t="str">
        <f>IF(T22&lt;&gt;"",(T23+T24)/T22,"")</f>
        <v/>
      </c>
      <c r="AG24" s="132"/>
      <c r="AH24" s="132"/>
      <c r="AI24" s="132"/>
      <c r="AJ24" s="132"/>
      <c r="AK24" s="132"/>
      <c r="AL24" s="133"/>
    </row>
    <row r="25" spans="2:67" ht="18.95" customHeight="1" thickBot="1">
      <c r="B25" s="9"/>
      <c r="C25" s="10"/>
      <c r="D25" s="10"/>
      <c r="E25" s="10"/>
      <c r="F25" s="10"/>
      <c r="G25" s="10"/>
      <c r="H25" s="10"/>
      <c r="I25" s="10"/>
      <c r="J25" s="10"/>
      <c r="K25" s="139" t="s">
        <v>15</v>
      </c>
      <c r="L25" s="140"/>
      <c r="M25" s="140"/>
      <c r="N25" s="140"/>
      <c r="O25" s="140"/>
      <c r="P25" s="140"/>
      <c r="Q25" s="140"/>
      <c r="R25" s="140"/>
      <c r="S25" s="141"/>
      <c r="T25" s="114" t="str">
        <f>IF(T22&lt;&gt;"",T22-T23-T24,"")</f>
        <v/>
      </c>
      <c r="U25" s="114"/>
      <c r="V25" s="114"/>
      <c r="W25" s="114"/>
      <c r="X25" s="114"/>
      <c r="Y25" s="114"/>
      <c r="Z25" s="38"/>
      <c r="AA25" s="39"/>
      <c r="AB25" s="39"/>
      <c r="AC25" s="39"/>
      <c r="AD25" s="39"/>
      <c r="AE25" s="40"/>
      <c r="AF25" s="142"/>
      <c r="AG25" s="143"/>
      <c r="AH25" s="143"/>
      <c r="AI25" s="143"/>
      <c r="AJ25" s="143"/>
      <c r="AK25" s="143"/>
      <c r="AL25" s="144"/>
      <c r="BF25" t="e">
        <f>IF(BF22=0,"",BF22-BF21-BF23)</f>
        <v>#REF!</v>
      </c>
      <c r="BG25" s="14">
        <f>INT(_xlfn.AGGREGATE(9,7,BF25)/10000000)</f>
        <v>0</v>
      </c>
      <c r="BH25" s="14">
        <f>INT(_xlfn.AGGREGATE(9,7,BF25)/10000000)</f>
        <v>0</v>
      </c>
      <c r="BI25" s="14">
        <f>INT(_xlfn.AGGREGATE(9,7,BF25)/1000000)</f>
        <v>0</v>
      </c>
      <c r="BJ25" s="14">
        <f>INT(_xlfn.AGGREGATE(9,7,BF25)/100000)</f>
        <v>0</v>
      </c>
      <c r="BK25" s="14">
        <f>INT(_xlfn.AGGREGATE(9,7,BF25)/10000)</f>
        <v>0</v>
      </c>
      <c r="BL25" s="14">
        <f>INT(_xlfn.AGGREGATE(9,7,BF25)/1000)</f>
        <v>0</v>
      </c>
      <c r="BM25" s="14">
        <f>INT(_xlfn.AGGREGATE(9,7,BF25)/100)</f>
        <v>0</v>
      </c>
      <c r="BN25" s="14">
        <f>INT(_xlfn.AGGREGATE(9,7,BF25)/10)</f>
        <v>0</v>
      </c>
      <c r="BO25" s="14">
        <f>INT(_xlfn.AGGREGATE(9,7,BF25)/1)</f>
        <v>0</v>
      </c>
    </row>
    <row r="26" spans="2:67" ht="18.95" customHeight="1">
      <c r="B26" s="91" t="s">
        <v>27</v>
      </c>
      <c r="C26" s="92"/>
      <c r="D26" s="92"/>
      <c r="E26" s="92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" t="s">
        <v>53</v>
      </c>
      <c r="AA26" s="19"/>
      <c r="AB26" s="19"/>
      <c r="AC26" s="194"/>
      <c r="AD26" s="194"/>
      <c r="AE26" s="194"/>
      <c r="AF26" s="194"/>
      <c r="AG26" s="194"/>
      <c r="AH26" s="19" t="s">
        <v>19</v>
      </c>
      <c r="AI26" s="19"/>
      <c r="AJ26" s="19"/>
      <c r="AK26" s="19"/>
      <c r="AL26" s="20"/>
    </row>
    <row r="27" spans="2:67" ht="18.95" customHeight="1"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  <c r="T27" s="98"/>
      <c r="U27" s="99"/>
      <c r="V27" s="99"/>
      <c r="W27" s="99"/>
      <c r="X27" s="99"/>
      <c r="Y27" s="99"/>
      <c r="Z27" s="113"/>
      <c r="AA27" s="114"/>
      <c r="AB27" s="114"/>
      <c r="AC27" s="114"/>
      <c r="AD27" s="114"/>
      <c r="AE27" s="115"/>
      <c r="AF27" s="103"/>
      <c r="AG27" s="103"/>
      <c r="AH27" s="103"/>
      <c r="AI27" s="103"/>
      <c r="AJ27" s="103"/>
      <c r="AK27" s="103"/>
      <c r="AL27" s="104"/>
      <c r="AM27" s="31"/>
      <c r="AN27" s="32"/>
      <c r="AO27" s="15"/>
      <c r="AP27" t="str">
        <f>IF(AM27="","",ROUND(AM27,0))</f>
        <v/>
      </c>
      <c r="BF27" t="e">
        <f>SUM(BG27:BO27)</f>
        <v>#REF!</v>
      </c>
      <c r="BG27" t="e">
        <f>#REF!*100000000</f>
        <v>#REF!</v>
      </c>
      <c r="BH27" t="e">
        <f>#REF!*10000000</f>
        <v>#REF!</v>
      </c>
      <c r="BI27" t="e">
        <f>#REF!*1000000</f>
        <v>#REF!</v>
      </c>
      <c r="BJ27">
        <f>Z27*100000</f>
        <v>0</v>
      </c>
      <c r="BK27">
        <f>AA27*10000</f>
        <v>0</v>
      </c>
      <c r="BL27">
        <f>AB27*1000</f>
        <v>0</v>
      </c>
      <c r="BM27">
        <f>AC27*100</f>
        <v>0</v>
      </c>
      <c r="BN27">
        <f>AD27*10</f>
        <v>0</v>
      </c>
      <c r="BO27">
        <f>AE27*1</f>
        <v>0</v>
      </c>
    </row>
    <row r="28" spans="2:67" ht="18.95" customHeight="1"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98"/>
      <c r="U28" s="99"/>
      <c r="V28" s="99"/>
      <c r="W28" s="99"/>
      <c r="X28" s="99"/>
      <c r="Y28" s="99"/>
      <c r="Z28" s="113"/>
      <c r="AA28" s="114"/>
      <c r="AB28" s="114"/>
      <c r="AC28" s="114"/>
      <c r="AD28" s="114"/>
      <c r="AE28" s="115"/>
      <c r="AF28" s="103"/>
      <c r="AG28" s="103"/>
      <c r="AH28" s="103"/>
      <c r="AI28" s="103"/>
      <c r="AJ28" s="103"/>
      <c r="AK28" s="103"/>
      <c r="AL28" s="104"/>
      <c r="AM28" s="31"/>
      <c r="AN28" s="32"/>
      <c r="AO28" s="14"/>
      <c r="AP28" t="str">
        <f>IF(AM28="","",ROUND(AM28,0))</f>
        <v/>
      </c>
      <c r="BF28" t="e">
        <f>SUM(BG28:BO28)</f>
        <v>#REF!</v>
      </c>
      <c r="BG28" t="e">
        <f>#REF!*100000000</f>
        <v>#REF!</v>
      </c>
      <c r="BH28" t="e">
        <f>#REF!*10000000</f>
        <v>#REF!</v>
      </c>
      <c r="BI28" t="e">
        <f>#REF!*1000000</f>
        <v>#REF!</v>
      </c>
      <c r="BJ28">
        <f>Z28*100000</f>
        <v>0</v>
      </c>
      <c r="BK28">
        <f>AA28*10000</f>
        <v>0</v>
      </c>
      <c r="BL28">
        <f>AB28*1000</f>
        <v>0</v>
      </c>
      <c r="BM28">
        <f>AC28*100</f>
        <v>0</v>
      </c>
      <c r="BN28">
        <f>AD28*10</f>
        <v>0</v>
      </c>
      <c r="BO28">
        <f>AE28*1</f>
        <v>0</v>
      </c>
    </row>
    <row r="29" spans="2:67" ht="18.95" customHeight="1"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  <c r="T29" s="98"/>
      <c r="U29" s="99"/>
      <c r="V29" s="99"/>
      <c r="W29" s="99"/>
      <c r="X29" s="99"/>
      <c r="Y29" s="99"/>
      <c r="Z29" s="113"/>
      <c r="AA29" s="114"/>
      <c r="AB29" s="114"/>
      <c r="AC29" s="114"/>
      <c r="AD29" s="114"/>
      <c r="AE29" s="115"/>
      <c r="AF29" s="103"/>
      <c r="AG29" s="103"/>
      <c r="AH29" s="103"/>
      <c r="AI29" s="103"/>
      <c r="AJ29" s="103"/>
      <c r="AK29" s="103"/>
      <c r="AL29" s="104"/>
      <c r="AM29" s="31"/>
      <c r="AN29" s="32"/>
      <c r="AO29" s="14"/>
      <c r="AP29" t="str">
        <f>IF(AM29="","",ROUND(AM29,0))</f>
        <v/>
      </c>
      <c r="BF29" t="e">
        <f>SUM(BG29:BO29)</f>
        <v>#REF!</v>
      </c>
      <c r="BG29" t="e">
        <f>#REF!*100000000</f>
        <v>#REF!</v>
      </c>
      <c r="BH29" t="e">
        <f>#REF!*10000000</f>
        <v>#REF!</v>
      </c>
      <c r="BI29" t="e">
        <f>#REF!*1000000</f>
        <v>#REF!</v>
      </c>
      <c r="BJ29">
        <f>Z29*100000</f>
        <v>0</v>
      </c>
      <c r="BK29">
        <f>AA29*10000</f>
        <v>0</v>
      </c>
      <c r="BL29">
        <f>AB29*1000</f>
        <v>0</v>
      </c>
      <c r="BM29">
        <f>AC29*100</f>
        <v>0</v>
      </c>
      <c r="BN29">
        <f>AD29*10</f>
        <v>0</v>
      </c>
      <c r="BO29">
        <f>AE29*1</f>
        <v>0</v>
      </c>
    </row>
    <row r="30" spans="2:67" ht="18.95" customHeight="1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  <c r="T30" s="98"/>
      <c r="U30" s="99"/>
      <c r="V30" s="99"/>
      <c r="W30" s="99"/>
      <c r="X30" s="99"/>
      <c r="Y30" s="99"/>
      <c r="Z30" s="113"/>
      <c r="AA30" s="114"/>
      <c r="AB30" s="114"/>
      <c r="AC30" s="114"/>
      <c r="AD30" s="114"/>
      <c r="AE30" s="115"/>
      <c r="AF30" s="103"/>
      <c r="AG30" s="103"/>
      <c r="AH30" s="103"/>
      <c r="AI30" s="103"/>
      <c r="AJ30" s="103"/>
      <c r="AK30" s="103"/>
      <c r="AL30" s="104"/>
      <c r="AM30" s="31"/>
      <c r="AN30" s="32"/>
      <c r="AO30" s="14"/>
      <c r="AP30" t="str">
        <f>IF(AM30="","",ROUND(AM30,0))</f>
        <v/>
      </c>
      <c r="BF30" t="e">
        <f>SUM(BG30:BO30)</f>
        <v>#REF!</v>
      </c>
      <c r="BG30" t="e">
        <f>#REF!*100000000</f>
        <v>#REF!</v>
      </c>
      <c r="BH30" t="e">
        <f>#REF!*10000000</f>
        <v>#REF!</v>
      </c>
      <c r="BI30" t="e">
        <f>#REF!*1000000</f>
        <v>#REF!</v>
      </c>
      <c r="BJ30">
        <f>Z30*100000</f>
        <v>0</v>
      </c>
      <c r="BK30">
        <f>AA30*10000</f>
        <v>0</v>
      </c>
      <c r="BL30">
        <f>AB30*1000</f>
        <v>0</v>
      </c>
      <c r="BM30">
        <f>AC30*100</f>
        <v>0</v>
      </c>
      <c r="BN30">
        <f>AD30*10</f>
        <v>0</v>
      </c>
      <c r="BO30">
        <f>AE30*1</f>
        <v>0</v>
      </c>
    </row>
    <row r="31" spans="2:67" ht="18.95" customHeight="1">
      <c r="B31" s="116" t="s">
        <v>29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T31" s="119"/>
      <c r="U31" s="120"/>
      <c r="V31" s="120"/>
      <c r="W31" s="120"/>
      <c r="X31" s="120"/>
      <c r="Y31" s="120"/>
      <c r="Z31" s="113" t="str">
        <f>IF(SUM(Z27:AE30)=0,"",SUM(Z27:AE30))</f>
        <v/>
      </c>
      <c r="AA31" s="114"/>
      <c r="AB31" s="114"/>
      <c r="AC31" s="114"/>
      <c r="AD31" s="114"/>
      <c r="AE31" s="115"/>
      <c r="AF31" s="121"/>
      <c r="AG31" s="121"/>
      <c r="AH31" s="121"/>
      <c r="AI31" s="121"/>
      <c r="AJ31" s="121"/>
      <c r="AK31" s="121"/>
      <c r="AL31" s="122"/>
      <c r="AM31" s="34"/>
      <c r="AN31" s="34"/>
      <c r="AO31" s="14"/>
      <c r="BF31" t="e">
        <f>SUM(BF27:BF30)</f>
        <v>#REF!</v>
      </c>
      <c r="BG31" s="14" t="e">
        <f>INT(BF31/100000000)</f>
        <v>#REF!</v>
      </c>
      <c r="BH31" s="14" t="e">
        <f>INT(BF31/10000000)</f>
        <v>#REF!</v>
      </c>
      <c r="BI31" s="14" t="e">
        <f>INT(BF31/1000000)</f>
        <v>#REF!</v>
      </c>
      <c r="BJ31" s="14" t="e">
        <f>INT(BF31/100000)</f>
        <v>#REF!</v>
      </c>
      <c r="BK31" s="14" t="e">
        <f>INT(BF31/10000)</f>
        <v>#REF!</v>
      </c>
      <c r="BL31" s="14" t="e">
        <f>INT(BF31/1000)</f>
        <v>#REF!</v>
      </c>
      <c r="BM31" s="14" t="e">
        <f>INT(BF31/100)</f>
        <v>#REF!</v>
      </c>
      <c r="BN31" s="14" t="e">
        <f>INT(BF31/10)</f>
        <v>#REF!</v>
      </c>
      <c r="BO31" s="14" t="e">
        <f>INT(BF31/1)</f>
        <v>#REF!</v>
      </c>
    </row>
    <row r="32" spans="2:67" ht="18.95" customHeight="1">
      <c r="B32" s="116" t="s">
        <v>26</v>
      </c>
      <c r="C32" s="117"/>
      <c r="D32" s="117"/>
      <c r="E32" s="134"/>
      <c r="F32" s="117"/>
      <c r="G32" s="117"/>
      <c r="H32" s="117"/>
      <c r="I32" s="117"/>
      <c r="J32" s="118"/>
      <c r="K32" s="125" t="s">
        <v>82</v>
      </c>
      <c r="L32" s="126"/>
      <c r="M32" s="126"/>
      <c r="N32" s="126"/>
      <c r="O32" s="126"/>
      <c r="P32" s="126"/>
      <c r="Q32" s="126"/>
      <c r="R32" s="126"/>
      <c r="S32" s="127"/>
      <c r="T32" s="114"/>
      <c r="U32" s="114"/>
      <c r="V32" s="114"/>
      <c r="W32" s="114"/>
      <c r="X32" s="114"/>
      <c r="Y32" s="114"/>
      <c r="Z32" s="128" t="s">
        <v>54</v>
      </c>
      <c r="AA32" s="129"/>
      <c r="AB32" s="129"/>
      <c r="AC32" s="129"/>
      <c r="AD32" s="129"/>
      <c r="AE32" s="130"/>
      <c r="AF32" s="136" t="s">
        <v>20</v>
      </c>
      <c r="AG32" s="117"/>
      <c r="AH32" s="117"/>
      <c r="AI32" s="117"/>
      <c r="AJ32" s="117"/>
      <c r="AK32" s="117" t="s">
        <v>21</v>
      </c>
      <c r="AL32" s="124"/>
      <c r="AM32" s="16"/>
      <c r="AN32" s="14"/>
      <c r="BF32" t="e">
        <f>SUM(BG32:BO32)</f>
        <v>#REF!</v>
      </c>
      <c r="BG32">
        <f>T32*100000000</f>
        <v>0</v>
      </c>
      <c r="BH32">
        <f>U32*10000000</f>
        <v>0</v>
      </c>
      <c r="BI32">
        <f>V32*1000000</f>
        <v>0</v>
      </c>
      <c r="BJ32">
        <f>W32*100000</f>
        <v>0</v>
      </c>
      <c r="BK32">
        <f>X32*10000</f>
        <v>0</v>
      </c>
      <c r="BL32">
        <f>Y32*1000</f>
        <v>0</v>
      </c>
      <c r="BM32" t="e">
        <f>#REF!*100</f>
        <v>#REF!</v>
      </c>
      <c r="BN32" t="e">
        <f>#REF!*10</f>
        <v>#REF!</v>
      </c>
      <c r="BO32" t="e">
        <f>#REF!*1</f>
        <v>#REF!</v>
      </c>
    </row>
    <row r="33" spans="2:67" ht="18.95" customHeight="1">
      <c r="B33" s="9"/>
      <c r="C33" s="10"/>
      <c r="D33" s="10"/>
      <c r="E33" s="10"/>
      <c r="F33" s="10"/>
      <c r="G33" s="10"/>
      <c r="H33" s="10"/>
      <c r="I33" s="10"/>
      <c r="J33" s="10"/>
      <c r="K33" s="125" t="s">
        <v>83</v>
      </c>
      <c r="L33" s="126"/>
      <c r="M33" s="126"/>
      <c r="N33" s="126"/>
      <c r="O33" s="126"/>
      <c r="P33" s="126"/>
      <c r="Q33" s="126"/>
      <c r="R33" s="126"/>
      <c r="S33" s="127"/>
      <c r="T33" s="114"/>
      <c r="U33" s="114"/>
      <c r="V33" s="114"/>
      <c r="W33" s="114"/>
      <c r="X33" s="114"/>
      <c r="Y33" s="114"/>
      <c r="Z33" s="128" t="s">
        <v>55</v>
      </c>
      <c r="AA33" s="129"/>
      <c r="AB33" s="129"/>
      <c r="AC33" s="129"/>
      <c r="AD33" s="129"/>
      <c r="AE33" s="130"/>
      <c r="AF33" s="131" t="str">
        <f>IF(T34&lt;&gt;"",T34/T32,"")</f>
        <v/>
      </c>
      <c r="AG33" s="132"/>
      <c r="AH33" s="132"/>
      <c r="AI33" s="132"/>
      <c r="AJ33" s="132"/>
      <c r="AK33" s="132"/>
      <c r="AL33" s="133"/>
      <c r="BF33" t="e">
        <f>SUM(BG33:BO33)</f>
        <v>#REF!</v>
      </c>
      <c r="BG33">
        <f>T33*100000000</f>
        <v>0</v>
      </c>
      <c r="BH33">
        <f>U33*10000000</f>
        <v>0</v>
      </c>
      <c r="BI33">
        <f>V33*1000000</f>
        <v>0</v>
      </c>
      <c r="BJ33">
        <f>W33*100000</f>
        <v>0</v>
      </c>
      <c r="BK33">
        <f>X33*10000</f>
        <v>0</v>
      </c>
      <c r="BL33">
        <f>Y33*1000</f>
        <v>0</v>
      </c>
      <c r="BM33" t="e">
        <f>#REF!*100</f>
        <v>#REF!</v>
      </c>
      <c r="BN33" t="e">
        <f>#REF!*10</f>
        <v>#REF!</v>
      </c>
      <c r="BO33" t="e">
        <f>#REF!*1</f>
        <v>#REF!</v>
      </c>
    </row>
    <row r="34" spans="2:67" ht="18.95" customHeight="1">
      <c r="B34" s="9"/>
      <c r="C34" s="10"/>
      <c r="D34" s="10"/>
      <c r="E34" s="10"/>
      <c r="F34" s="10"/>
      <c r="G34" s="10"/>
      <c r="H34" s="10"/>
      <c r="I34" s="10"/>
      <c r="J34" s="10"/>
      <c r="K34" s="138" t="s">
        <v>22</v>
      </c>
      <c r="L34" s="138"/>
      <c r="M34" s="138"/>
      <c r="N34" s="138"/>
      <c r="O34" s="138"/>
      <c r="P34" s="138"/>
      <c r="Q34" s="138"/>
      <c r="R34" s="138"/>
      <c r="S34" s="138"/>
      <c r="T34" s="114"/>
      <c r="U34" s="114"/>
      <c r="V34" s="114"/>
      <c r="W34" s="114"/>
      <c r="X34" s="114"/>
      <c r="Y34" s="114"/>
      <c r="Z34" s="128" t="s">
        <v>56</v>
      </c>
      <c r="AA34" s="129"/>
      <c r="AB34" s="129"/>
      <c r="AC34" s="129"/>
      <c r="AD34" s="129"/>
      <c r="AE34" s="130"/>
      <c r="AF34" s="131" t="str">
        <f>IF(T32&lt;&gt;"",(T33+T34)/T32,"")</f>
        <v/>
      </c>
      <c r="AG34" s="132"/>
      <c r="AH34" s="132"/>
      <c r="AI34" s="132"/>
      <c r="AJ34" s="132"/>
      <c r="AK34" s="132"/>
      <c r="AL34" s="133"/>
    </row>
    <row r="35" spans="2:67" ht="18.95" customHeight="1" thickBot="1">
      <c r="B35" s="9"/>
      <c r="C35" s="10"/>
      <c r="D35" s="10"/>
      <c r="E35" s="10"/>
      <c r="F35" s="10"/>
      <c r="G35" s="10"/>
      <c r="H35" s="10"/>
      <c r="I35" s="10"/>
      <c r="J35" s="10"/>
      <c r="K35" s="139" t="s">
        <v>15</v>
      </c>
      <c r="L35" s="140"/>
      <c r="M35" s="140"/>
      <c r="N35" s="140"/>
      <c r="O35" s="140"/>
      <c r="P35" s="140"/>
      <c r="Q35" s="140"/>
      <c r="R35" s="140"/>
      <c r="S35" s="141"/>
      <c r="T35" s="114" t="str">
        <f>IF(T32&lt;&gt;"",T32-T33-T34,"")</f>
        <v/>
      </c>
      <c r="U35" s="114"/>
      <c r="V35" s="114"/>
      <c r="W35" s="114"/>
      <c r="X35" s="114"/>
      <c r="Y35" s="114"/>
      <c r="Z35" s="38"/>
      <c r="AA35" s="39"/>
      <c r="AB35" s="39"/>
      <c r="AC35" s="39"/>
      <c r="AD35" s="39"/>
      <c r="AE35" s="40"/>
      <c r="AF35" s="142"/>
      <c r="AG35" s="143"/>
      <c r="AH35" s="143"/>
      <c r="AI35" s="143"/>
      <c r="AJ35" s="143"/>
      <c r="AK35" s="143"/>
      <c r="AL35" s="144"/>
      <c r="BF35" t="e">
        <f>IF(BF32=0,"",BF32-BF31-BF33)</f>
        <v>#REF!</v>
      </c>
      <c r="BG35" s="14">
        <f>INT(_xlfn.AGGREGATE(9,7,BF35)/10000000)</f>
        <v>0</v>
      </c>
      <c r="BH35" s="14">
        <f>INT(_xlfn.AGGREGATE(9,7,BF35)/10000000)</f>
        <v>0</v>
      </c>
      <c r="BI35" s="14">
        <f>INT(_xlfn.AGGREGATE(9,7,BF35)/1000000)</f>
        <v>0</v>
      </c>
      <c r="BJ35" s="14">
        <f>INT(_xlfn.AGGREGATE(9,7,BF35)/100000)</f>
        <v>0</v>
      </c>
      <c r="BK35" s="14">
        <f>INT(_xlfn.AGGREGATE(9,7,BF35)/10000)</f>
        <v>0</v>
      </c>
      <c r="BL35" s="14">
        <f>INT(_xlfn.AGGREGATE(9,7,BF35)/1000)</f>
        <v>0</v>
      </c>
      <c r="BM35" s="14">
        <f>INT(_xlfn.AGGREGATE(9,7,BF35)/100)</f>
        <v>0</v>
      </c>
      <c r="BN35" s="14">
        <f>INT(_xlfn.AGGREGATE(9,7,BF35)/10)</f>
        <v>0</v>
      </c>
      <c r="BO35" s="14">
        <f>INT(_xlfn.AGGREGATE(9,7,BF35)/1)</f>
        <v>0</v>
      </c>
    </row>
    <row r="36" spans="2:67" ht="18.95" customHeight="1">
      <c r="B36" s="91" t="s">
        <v>27</v>
      </c>
      <c r="C36" s="92"/>
      <c r="D36" s="92"/>
      <c r="E36" s="92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" t="s">
        <v>53</v>
      </c>
      <c r="AA36" s="19"/>
      <c r="AB36" s="19"/>
      <c r="AC36" s="194"/>
      <c r="AD36" s="194"/>
      <c r="AE36" s="194"/>
      <c r="AF36" s="194"/>
      <c r="AG36" s="194"/>
      <c r="AH36" s="19" t="s">
        <v>19</v>
      </c>
      <c r="AI36" s="19"/>
      <c r="AJ36" s="19"/>
      <c r="AK36" s="19"/>
      <c r="AL36" s="20"/>
    </row>
    <row r="37" spans="2:67" ht="18.95" customHeight="1">
      <c r="B37" s="110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2"/>
      <c r="T37" s="98"/>
      <c r="U37" s="99"/>
      <c r="V37" s="99"/>
      <c r="W37" s="99"/>
      <c r="X37" s="99"/>
      <c r="Y37" s="99"/>
      <c r="Z37" s="113"/>
      <c r="AA37" s="114"/>
      <c r="AB37" s="114"/>
      <c r="AC37" s="114"/>
      <c r="AD37" s="114"/>
      <c r="AE37" s="115"/>
      <c r="AF37" s="103"/>
      <c r="AG37" s="103"/>
      <c r="AH37" s="103"/>
      <c r="AI37" s="103"/>
      <c r="AJ37" s="103"/>
      <c r="AK37" s="103"/>
      <c r="AL37" s="104"/>
      <c r="AM37" s="31"/>
      <c r="AN37" s="32"/>
      <c r="AO37" s="15"/>
      <c r="AP37" t="str">
        <f>IF(AM37="","",ROUND(AM37,0))</f>
        <v/>
      </c>
      <c r="BF37" t="e">
        <f>SUM(BG37:BO37)</f>
        <v>#REF!</v>
      </c>
      <c r="BG37" t="e">
        <f>#REF!*100000000</f>
        <v>#REF!</v>
      </c>
      <c r="BH37" t="e">
        <f>#REF!*10000000</f>
        <v>#REF!</v>
      </c>
      <c r="BI37" t="e">
        <f>#REF!*1000000</f>
        <v>#REF!</v>
      </c>
      <c r="BJ37">
        <f>Z37*100000</f>
        <v>0</v>
      </c>
      <c r="BK37">
        <f>AA37*10000</f>
        <v>0</v>
      </c>
      <c r="BL37">
        <f>AB37*1000</f>
        <v>0</v>
      </c>
      <c r="BM37">
        <f>AC37*100</f>
        <v>0</v>
      </c>
      <c r="BN37">
        <f>AD37*10</f>
        <v>0</v>
      </c>
      <c r="BO37">
        <f>AE37*1</f>
        <v>0</v>
      </c>
    </row>
    <row r="38" spans="2:67" ht="18.95" customHeight="1"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2"/>
      <c r="T38" s="98"/>
      <c r="U38" s="99"/>
      <c r="V38" s="99"/>
      <c r="W38" s="99"/>
      <c r="X38" s="99"/>
      <c r="Y38" s="99"/>
      <c r="Z38" s="113"/>
      <c r="AA38" s="114"/>
      <c r="AB38" s="114"/>
      <c r="AC38" s="114"/>
      <c r="AD38" s="114"/>
      <c r="AE38" s="115"/>
      <c r="AF38" s="103"/>
      <c r="AG38" s="103"/>
      <c r="AH38" s="103"/>
      <c r="AI38" s="103"/>
      <c r="AJ38" s="103"/>
      <c r="AK38" s="103"/>
      <c r="AL38" s="104"/>
      <c r="AM38" s="31"/>
      <c r="AN38" s="32"/>
      <c r="AO38" s="14"/>
      <c r="AP38" t="str">
        <f>IF(AM38="","",ROUND(AM38,0))</f>
        <v/>
      </c>
      <c r="BF38" t="e">
        <f>SUM(BG38:BO38)</f>
        <v>#REF!</v>
      </c>
      <c r="BG38" t="e">
        <f>#REF!*100000000</f>
        <v>#REF!</v>
      </c>
      <c r="BH38" t="e">
        <f>#REF!*10000000</f>
        <v>#REF!</v>
      </c>
      <c r="BI38" t="e">
        <f>#REF!*1000000</f>
        <v>#REF!</v>
      </c>
      <c r="BJ38">
        <f>Z38*100000</f>
        <v>0</v>
      </c>
      <c r="BK38">
        <f>AA38*10000</f>
        <v>0</v>
      </c>
      <c r="BL38">
        <f>AB38*1000</f>
        <v>0</v>
      </c>
      <c r="BM38">
        <f>AC38*100</f>
        <v>0</v>
      </c>
      <c r="BN38">
        <f>AD38*10</f>
        <v>0</v>
      </c>
      <c r="BO38">
        <f>AE38*1</f>
        <v>0</v>
      </c>
    </row>
    <row r="39" spans="2:67" ht="18.95" customHeight="1"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98"/>
      <c r="U39" s="99"/>
      <c r="V39" s="99"/>
      <c r="W39" s="99"/>
      <c r="X39" s="99"/>
      <c r="Y39" s="99"/>
      <c r="Z39" s="113"/>
      <c r="AA39" s="114"/>
      <c r="AB39" s="114"/>
      <c r="AC39" s="114"/>
      <c r="AD39" s="114"/>
      <c r="AE39" s="115"/>
      <c r="AF39" s="103"/>
      <c r="AG39" s="103"/>
      <c r="AH39" s="103"/>
      <c r="AI39" s="103"/>
      <c r="AJ39" s="103"/>
      <c r="AK39" s="103"/>
      <c r="AL39" s="104"/>
      <c r="AM39" s="31"/>
      <c r="AN39" s="32"/>
      <c r="AO39" s="14"/>
      <c r="AP39" t="str">
        <f>IF(AM39="","",ROUND(AM39,0))</f>
        <v/>
      </c>
      <c r="BF39" t="e">
        <f>SUM(BG39:BO39)</f>
        <v>#REF!</v>
      </c>
      <c r="BG39" t="e">
        <f>#REF!*100000000</f>
        <v>#REF!</v>
      </c>
      <c r="BH39" t="e">
        <f>#REF!*10000000</f>
        <v>#REF!</v>
      </c>
      <c r="BI39" t="e">
        <f>#REF!*1000000</f>
        <v>#REF!</v>
      </c>
      <c r="BJ39">
        <f>Z39*100000</f>
        <v>0</v>
      </c>
      <c r="BK39">
        <f>AA39*10000</f>
        <v>0</v>
      </c>
      <c r="BL39">
        <f>AB39*1000</f>
        <v>0</v>
      </c>
      <c r="BM39">
        <f>AC39*100</f>
        <v>0</v>
      </c>
      <c r="BN39">
        <f>AD39*10</f>
        <v>0</v>
      </c>
      <c r="BO39">
        <f>AE39*1</f>
        <v>0</v>
      </c>
    </row>
    <row r="40" spans="2:67" ht="18.95" customHeight="1"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2"/>
      <c r="T40" s="98"/>
      <c r="U40" s="99"/>
      <c r="V40" s="99"/>
      <c r="W40" s="99"/>
      <c r="X40" s="99"/>
      <c r="Y40" s="99"/>
      <c r="Z40" s="113"/>
      <c r="AA40" s="114"/>
      <c r="AB40" s="114"/>
      <c r="AC40" s="114"/>
      <c r="AD40" s="114"/>
      <c r="AE40" s="115"/>
      <c r="AF40" s="103"/>
      <c r="AG40" s="103"/>
      <c r="AH40" s="103"/>
      <c r="AI40" s="103"/>
      <c r="AJ40" s="103"/>
      <c r="AK40" s="103"/>
      <c r="AL40" s="104"/>
      <c r="AM40" s="31"/>
      <c r="AN40" s="32"/>
      <c r="AO40" s="14"/>
      <c r="AP40" t="str">
        <f>IF(AM40="","",ROUND(AM40,0))</f>
        <v/>
      </c>
      <c r="BF40" t="e">
        <f>SUM(BG40:BO40)</f>
        <v>#REF!</v>
      </c>
      <c r="BG40" t="e">
        <f>#REF!*100000000</f>
        <v>#REF!</v>
      </c>
      <c r="BH40" t="e">
        <f>#REF!*10000000</f>
        <v>#REF!</v>
      </c>
      <c r="BI40" t="e">
        <f>#REF!*1000000</f>
        <v>#REF!</v>
      </c>
      <c r="BJ40">
        <f>Z40*100000</f>
        <v>0</v>
      </c>
      <c r="BK40">
        <f>AA40*10000</f>
        <v>0</v>
      </c>
      <c r="BL40">
        <f>AB40*1000</f>
        <v>0</v>
      </c>
      <c r="BM40">
        <f>AC40*100</f>
        <v>0</v>
      </c>
      <c r="BN40">
        <f>AD40*10</f>
        <v>0</v>
      </c>
      <c r="BO40">
        <f>AE40*1</f>
        <v>0</v>
      </c>
    </row>
    <row r="41" spans="2:67" ht="18.95" customHeight="1">
      <c r="B41" s="116" t="s">
        <v>29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8"/>
      <c r="T41" s="119"/>
      <c r="U41" s="120"/>
      <c r="V41" s="120"/>
      <c r="W41" s="120"/>
      <c r="X41" s="120"/>
      <c r="Y41" s="120"/>
      <c r="Z41" s="113" t="str">
        <f>IF(SUM(Z37:AE40)=0,"",SUM(Z37:AE40))</f>
        <v/>
      </c>
      <c r="AA41" s="114"/>
      <c r="AB41" s="114"/>
      <c r="AC41" s="114"/>
      <c r="AD41" s="114"/>
      <c r="AE41" s="115"/>
      <c r="AF41" s="121"/>
      <c r="AG41" s="121"/>
      <c r="AH41" s="121"/>
      <c r="AI41" s="121"/>
      <c r="AJ41" s="121"/>
      <c r="AK41" s="121"/>
      <c r="AL41" s="122"/>
      <c r="AM41" s="34"/>
      <c r="AN41" s="34"/>
      <c r="AO41" s="14"/>
      <c r="BF41" t="e">
        <f>SUM(BF37:BF40)</f>
        <v>#REF!</v>
      </c>
      <c r="BG41" s="14" t="e">
        <f>INT(BF41/100000000)</f>
        <v>#REF!</v>
      </c>
      <c r="BH41" s="14" t="e">
        <f>INT(BF41/10000000)</f>
        <v>#REF!</v>
      </c>
      <c r="BI41" s="14" t="e">
        <f>INT(BF41/1000000)</f>
        <v>#REF!</v>
      </c>
      <c r="BJ41" s="14" t="e">
        <f>INT(BF41/100000)</f>
        <v>#REF!</v>
      </c>
      <c r="BK41" s="14" t="e">
        <f>INT(BF41/10000)</f>
        <v>#REF!</v>
      </c>
      <c r="BL41" s="14" t="e">
        <f>INT(BF41/1000)</f>
        <v>#REF!</v>
      </c>
      <c r="BM41" s="14" t="e">
        <f>INT(BF41/100)</f>
        <v>#REF!</v>
      </c>
      <c r="BN41" s="14" t="e">
        <f>INT(BF41/10)</f>
        <v>#REF!</v>
      </c>
      <c r="BO41" s="14" t="e">
        <f>INT(BF41/1)</f>
        <v>#REF!</v>
      </c>
    </row>
    <row r="42" spans="2:67" ht="18.95" customHeight="1">
      <c r="B42" s="116" t="s">
        <v>26</v>
      </c>
      <c r="C42" s="117"/>
      <c r="D42" s="117"/>
      <c r="E42" s="134"/>
      <c r="F42" s="117"/>
      <c r="G42" s="117"/>
      <c r="H42" s="117"/>
      <c r="I42" s="117"/>
      <c r="J42" s="118"/>
      <c r="K42" s="125" t="s">
        <v>82</v>
      </c>
      <c r="L42" s="126"/>
      <c r="M42" s="126"/>
      <c r="N42" s="126"/>
      <c r="O42" s="126"/>
      <c r="P42" s="126"/>
      <c r="Q42" s="126"/>
      <c r="R42" s="126"/>
      <c r="S42" s="127"/>
      <c r="T42" s="114"/>
      <c r="U42" s="114"/>
      <c r="V42" s="114"/>
      <c r="W42" s="114"/>
      <c r="X42" s="114"/>
      <c r="Y42" s="114"/>
      <c r="Z42" s="128" t="s">
        <v>54</v>
      </c>
      <c r="AA42" s="129"/>
      <c r="AB42" s="129"/>
      <c r="AC42" s="129"/>
      <c r="AD42" s="129"/>
      <c r="AE42" s="130"/>
      <c r="AF42" s="136" t="s">
        <v>20</v>
      </c>
      <c r="AG42" s="117"/>
      <c r="AH42" s="117"/>
      <c r="AI42" s="117"/>
      <c r="AJ42" s="117"/>
      <c r="AK42" s="117" t="s">
        <v>21</v>
      </c>
      <c r="AL42" s="124"/>
      <c r="AM42" s="16"/>
      <c r="AN42" s="14"/>
      <c r="BF42" t="e">
        <f>SUM(BG42:BO42)</f>
        <v>#REF!</v>
      </c>
      <c r="BG42">
        <f>T42*100000000</f>
        <v>0</v>
      </c>
      <c r="BH42">
        <f>U42*10000000</f>
        <v>0</v>
      </c>
      <c r="BI42">
        <f>V42*1000000</f>
        <v>0</v>
      </c>
      <c r="BJ42">
        <f>W42*100000</f>
        <v>0</v>
      </c>
      <c r="BK42">
        <f>X42*10000</f>
        <v>0</v>
      </c>
      <c r="BL42">
        <f>Y42*1000</f>
        <v>0</v>
      </c>
      <c r="BM42" t="e">
        <f>#REF!*100</f>
        <v>#REF!</v>
      </c>
      <c r="BN42" t="e">
        <f>#REF!*10</f>
        <v>#REF!</v>
      </c>
      <c r="BO42" t="e">
        <f>#REF!*1</f>
        <v>#REF!</v>
      </c>
    </row>
    <row r="43" spans="2:67" ht="18.95" customHeight="1">
      <c r="B43" s="9"/>
      <c r="C43" s="10"/>
      <c r="D43" s="10"/>
      <c r="E43" s="10"/>
      <c r="F43" s="10"/>
      <c r="G43" s="10"/>
      <c r="H43" s="10"/>
      <c r="I43" s="10"/>
      <c r="J43" s="10"/>
      <c r="K43" s="125" t="s">
        <v>83</v>
      </c>
      <c r="L43" s="126"/>
      <c r="M43" s="126"/>
      <c r="N43" s="126"/>
      <c r="O43" s="126"/>
      <c r="P43" s="126"/>
      <c r="Q43" s="126"/>
      <c r="R43" s="126"/>
      <c r="S43" s="127"/>
      <c r="T43" s="114"/>
      <c r="U43" s="114"/>
      <c r="V43" s="114"/>
      <c r="W43" s="114"/>
      <c r="X43" s="114"/>
      <c r="Y43" s="114"/>
      <c r="Z43" s="128" t="s">
        <v>55</v>
      </c>
      <c r="AA43" s="129"/>
      <c r="AB43" s="129"/>
      <c r="AC43" s="129"/>
      <c r="AD43" s="129"/>
      <c r="AE43" s="130"/>
      <c r="AF43" s="131" t="str">
        <f>IF(T44&lt;&gt;"",T44/T42,"")</f>
        <v/>
      </c>
      <c r="AG43" s="132"/>
      <c r="AH43" s="132"/>
      <c r="AI43" s="132"/>
      <c r="AJ43" s="132"/>
      <c r="AK43" s="132"/>
      <c r="AL43" s="133"/>
      <c r="BF43" t="e">
        <f>SUM(BG43:BO43)</f>
        <v>#REF!</v>
      </c>
      <c r="BG43">
        <f>T43*100000000</f>
        <v>0</v>
      </c>
      <c r="BH43">
        <f>U43*10000000</f>
        <v>0</v>
      </c>
      <c r="BI43">
        <f>V43*1000000</f>
        <v>0</v>
      </c>
      <c r="BJ43">
        <f>W43*100000</f>
        <v>0</v>
      </c>
      <c r="BK43">
        <f>X43*10000</f>
        <v>0</v>
      </c>
      <c r="BL43">
        <f>Y43*1000</f>
        <v>0</v>
      </c>
      <c r="BM43" t="e">
        <f>#REF!*100</f>
        <v>#REF!</v>
      </c>
      <c r="BN43" t="e">
        <f>#REF!*10</f>
        <v>#REF!</v>
      </c>
      <c r="BO43" t="e">
        <f>#REF!*1</f>
        <v>#REF!</v>
      </c>
    </row>
    <row r="44" spans="2:67" ht="18.95" customHeight="1">
      <c r="B44" s="9"/>
      <c r="C44" s="10"/>
      <c r="D44" s="10"/>
      <c r="E44" s="10"/>
      <c r="F44" s="10"/>
      <c r="G44" s="10"/>
      <c r="H44" s="10"/>
      <c r="I44" s="10"/>
      <c r="J44" s="10"/>
      <c r="K44" s="138" t="s">
        <v>22</v>
      </c>
      <c r="L44" s="138"/>
      <c r="M44" s="138"/>
      <c r="N44" s="138"/>
      <c r="O44" s="138"/>
      <c r="P44" s="138"/>
      <c r="Q44" s="138"/>
      <c r="R44" s="138"/>
      <c r="S44" s="138"/>
      <c r="T44" s="114"/>
      <c r="U44" s="114"/>
      <c r="V44" s="114"/>
      <c r="W44" s="114"/>
      <c r="X44" s="114"/>
      <c r="Y44" s="114"/>
      <c r="Z44" s="128" t="s">
        <v>56</v>
      </c>
      <c r="AA44" s="129"/>
      <c r="AB44" s="129"/>
      <c r="AC44" s="129"/>
      <c r="AD44" s="129"/>
      <c r="AE44" s="130"/>
      <c r="AF44" s="131" t="str">
        <f>IF(T42&lt;&gt;"",(T43+T44)/T42,"")</f>
        <v/>
      </c>
      <c r="AG44" s="132"/>
      <c r="AH44" s="132"/>
      <c r="AI44" s="132"/>
      <c r="AJ44" s="132"/>
      <c r="AK44" s="132"/>
      <c r="AL44" s="133"/>
    </row>
    <row r="45" spans="2:67" ht="18.95" customHeight="1" thickBot="1">
      <c r="B45" s="9"/>
      <c r="C45" s="10"/>
      <c r="D45" s="10"/>
      <c r="E45" s="10"/>
      <c r="F45" s="10"/>
      <c r="G45" s="10"/>
      <c r="H45" s="10"/>
      <c r="I45" s="10"/>
      <c r="J45" s="10"/>
      <c r="K45" s="139" t="s">
        <v>15</v>
      </c>
      <c r="L45" s="140"/>
      <c r="M45" s="140"/>
      <c r="N45" s="140"/>
      <c r="O45" s="140"/>
      <c r="P45" s="140"/>
      <c r="Q45" s="140"/>
      <c r="R45" s="140"/>
      <c r="S45" s="141"/>
      <c r="T45" s="114" t="str">
        <f>IF(T42&lt;&gt;"",T42-T43-T44,"")</f>
        <v/>
      </c>
      <c r="U45" s="114"/>
      <c r="V45" s="114"/>
      <c r="W45" s="114"/>
      <c r="X45" s="114"/>
      <c r="Y45" s="114"/>
      <c r="Z45" s="38"/>
      <c r="AA45" s="39"/>
      <c r="AB45" s="39"/>
      <c r="AC45" s="39"/>
      <c r="AD45" s="39"/>
      <c r="AE45" s="40"/>
      <c r="AF45" s="142"/>
      <c r="AG45" s="143"/>
      <c r="AH45" s="143"/>
      <c r="AI45" s="143"/>
      <c r="AJ45" s="143"/>
      <c r="AK45" s="143"/>
      <c r="AL45" s="144"/>
      <c r="BF45" t="e">
        <f>IF(BF42=0,"",BF42-BF41-BF43)</f>
        <v>#REF!</v>
      </c>
      <c r="BG45" s="14">
        <f>INT(_xlfn.AGGREGATE(9,7,BF45)/10000000)</f>
        <v>0</v>
      </c>
      <c r="BH45" s="14">
        <f>INT(_xlfn.AGGREGATE(9,7,BF45)/10000000)</f>
        <v>0</v>
      </c>
      <c r="BI45" s="14">
        <f>INT(_xlfn.AGGREGATE(9,7,BF45)/1000000)</f>
        <v>0</v>
      </c>
      <c r="BJ45" s="14">
        <f>INT(_xlfn.AGGREGATE(9,7,BF45)/100000)</f>
        <v>0</v>
      </c>
      <c r="BK45" s="14">
        <f>INT(_xlfn.AGGREGATE(9,7,BF45)/10000)</f>
        <v>0</v>
      </c>
      <c r="BL45" s="14">
        <f>INT(_xlfn.AGGREGATE(9,7,BF45)/1000)</f>
        <v>0</v>
      </c>
      <c r="BM45" s="14">
        <f>INT(_xlfn.AGGREGATE(9,7,BF45)/100)</f>
        <v>0</v>
      </c>
      <c r="BN45" s="14">
        <f>INT(_xlfn.AGGREGATE(9,7,BF45)/10)</f>
        <v>0</v>
      </c>
      <c r="BO45" s="14">
        <f>INT(_xlfn.AGGREGATE(9,7,BF45)/1)</f>
        <v>0</v>
      </c>
    </row>
    <row r="46" spans="2:67" ht="18.75" customHeight="1" thickBot="1">
      <c r="B46" s="145" t="s">
        <v>28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7"/>
      <c r="T46" s="148"/>
      <c r="U46" s="149"/>
      <c r="V46" s="149"/>
      <c r="W46" s="149"/>
      <c r="X46" s="149"/>
      <c r="Y46" s="149"/>
      <c r="Z46" s="150" t="str">
        <f>IF(SUM(Z21,Z31,Z41)=0,"",SUM(Z21,Z31,Z41))</f>
        <v/>
      </c>
      <c r="AA46" s="151"/>
      <c r="AB46" s="151"/>
      <c r="AC46" s="151"/>
      <c r="AD46" s="151"/>
      <c r="AE46" s="152"/>
      <c r="AF46" s="153"/>
      <c r="AG46" s="153"/>
      <c r="AH46" s="153"/>
      <c r="AI46" s="153"/>
      <c r="AJ46" s="153"/>
      <c r="AK46" s="153"/>
      <c r="AL46" s="154"/>
      <c r="AN46" s="14"/>
      <c r="AO46" s="14"/>
      <c r="AP46" s="14" t="str">
        <f>IF(AO19="","",SUM(AO19,AO39))</f>
        <v/>
      </c>
      <c r="BF46" t="e">
        <f>SUM(BF21,BF41)</f>
        <v>#REF!</v>
      </c>
      <c r="BG46" s="14" t="e">
        <f>INT(BF46/100000000)</f>
        <v>#REF!</v>
      </c>
      <c r="BH46" s="14" t="e">
        <f>INT(BF46/10000000)</f>
        <v>#REF!</v>
      </c>
      <c r="BI46" s="14" t="e">
        <f>INT(BF46/1000000)</f>
        <v>#REF!</v>
      </c>
      <c r="BJ46" s="14" t="e">
        <f>INT(BF46/100000)</f>
        <v>#REF!</v>
      </c>
      <c r="BK46" s="14" t="e">
        <f>INT(BF46/10000)</f>
        <v>#REF!</v>
      </c>
      <c r="BL46" s="14" t="e">
        <f>INT(BF46/1000)</f>
        <v>#REF!</v>
      </c>
      <c r="BM46" s="14" t="e">
        <f>INT(BF46/100)</f>
        <v>#REF!</v>
      </c>
      <c r="BN46" s="14" t="e">
        <f>INT(BF46/10)</f>
        <v>#REF!</v>
      </c>
      <c r="BO46" s="14" t="e">
        <f>INT(BF46/1)</f>
        <v>#REF!</v>
      </c>
    </row>
  </sheetData>
  <sheetProtection algorithmName="SHA-512" hashValue="+F1ysEjgu+SA/oOr2UxktvGGexi4tCsiZ4Awj49d+8XpegcaGKRJSeEczyj6UbzhbEIzFvAox6BoNcVQ74MZKw==" saltValue="btePDntRMcmamiVnN+RVeg==" spinCount="100000" sheet="1" objects="1"/>
  <protectedRanges>
    <protectedRange sqref="F16 B17:S20 AC16 Z17:AL20 F22 T22:Y24 AH22 F26 B27:S30 AC26 Z27:AL30 F32 T32:Y34 AH32 F36 AC36 B37:S40 Z37:AL40 T42:Y44 AH42" name="範囲1"/>
  </protectedRanges>
  <mergeCells count="151">
    <mergeCell ref="B46:S46"/>
    <mergeCell ref="T46:Y46"/>
    <mergeCell ref="Z46:AE46"/>
    <mergeCell ref="AF46:AL46"/>
    <mergeCell ref="K44:S44"/>
    <mergeCell ref="T44:Y44"/>
    <mergeCell ref="Z44:AE44"/>
    <mergeCell ref="AF44:AL44"/>
    <mergeCell ref="K45:S45"/>
    <mergeCell ref="T45:Y45"/>
    <mergeCell ref="AF45:AL45"/>
    <mergeCell ref="AH42:AJ42"/>
    <mergeCell ref="AK42:AL42"/>
    <mergeCell ref="K43:S43"/>
    <mergeCell ref="T43:Y43"/>
    <mergeCell ref="Z43:AE43"/>
    <mergeCell ref="AF43:AL43"/>
    <mergeCell ref="B42:E42"/>
    <mergeCell ref="F42:J42"/>
    <mergeCell ref="K42:S42"/>
    <mergeCell ref="T42:Y42"/>
    <mergeCell ref="Z42:AE42"/>
    <mergeCell ref="AF42:AG42"/>
    <mergeCell ref="B40:S40"/>
    <mergeCell ref="T40:Y40"/>
    <mergeCell ref="Z40:AE40"/>
    <mergeCell ref="AF40:AL40"/>
    <mergeCell ref="B41:S41"/>
    <mergeCell ref="T41:Y41"/>
    <mergeCell ref="Z41:AE41"/>
    <mergeCell ref="AF41:AL41"/>
    <mergeCell ref="B38:S38"/>
    <mergeCell ref="T38:Y38"/>
    <mergeCell ref="Z38:AE38"/>
    <mergeCell ref="AF38:AL38"/>
    <mergeCell ref="B39:S39"/>
    <mergeCell ref="T39:Y39"/>
    <mergeCell ref="Z39:AE39"/>
    <mergeCell ref="AF39:AL39"/>
    <mergeCell ref="B36:E36"/>
    <mergeCell ref="F36:Y36"/>
    <mergeCell ref="AC36:AG36"/>
    <mergeCell ref="B37:S37"/>
    <mergeCell ref="T37:Y37"/>
    <mergeCell ref="Z37:AE37"/>
    <mergeCell ref="AF37:AL37"/>
    <mergeCell ref="K34:S34"/>
    <mergeCell ref="T34:Y34"/>
    <mergeCell ref="Z34:AE34"/>
    <mergeCell ref="AF34:AL34"/>
    <mergeCell ref="K35:S35"/>
    <mergeCell ref="T35:Y35"/>
    <mergeCell ref="AF35:AL35"/>
    <mergeCell ref="AH32:AJ32"/>
    <mergeCell ref="AK32:AL32"/>
    <mergeCell ref="K33:S33"/>
    <mergeCell ref="T33:Y33"/>
    <mergeCell ref="Z33:AE33"/>
    <mergeCell ref="AF33:AL33"/>
    <mergeCell ref="B32:E32"/>
    <mergeCell ref="F32:J32"/>
    <mergeCell ref="K32:S32"/>
    <mergeCell ref="T32:Y32"/>
    <mergeCell ref="Z32:AE32"/>
    <mergeCell ref="AF32:AG32"/>
    <mergeCell ref="B30:S30"/>
    <mergeCell ref="T30:Y30"/>
    <mergeCell ref="Z30:AE30"/>
    <mergeCell ref="AF30:AL30"/>
    <mergeCell ref="B31:S31"/>
    <mergeCell ref="T31:Y31"/>
    <mergeCell ref="Z31:AE31"/>
    <mergeCell ref="AF31:AL31"/>
    <mergeCell ref="B28:S28"/>
    <mergeCell ref="T28:Y28"/>
    <mergeCell ref="Z28:AE28"/>
    <mergeCell ref="AF28:AL28"/>
    <mergeCell ref="B29:S29"/>
    <mergeCell ref="T29:Y29"/>
    <mergeCell ref="Z29:AE29"/>
    <mergeCell ref="AF29:AL29"/>
    <mergeCell ref="B26:E26"/>
    <mergeCell ref="F26:Y26"/>
    <mergeCell ref="AC26:AG26"/>
    <mergeCell ref="B27:S27"/>
    <mergeCell ref="T27:Y27"/>
    <mergeCell ref="Z27:AE27"/>
    <mergeCell ref="AF27:AL27"/>
    <mergeCell ref="K24:S24"/>
    <mergeCell ref="T24:Y24"/>
    <mergeCell ref="Z24:AE24"/>
    <mergeCell ref="AF24:AL24"/>
    <mergeCell ref="K25:S25"/>
    <mergeCell ref="T25:Y25"/>
    <mergeCell ref="AF25:AL25"/>
    <mergeCell ref="AH22:AJ22"/>
    <mergeCell ref="AK22:AL22"/>
    <mergeCell ref="K23:S23"/>
    <mergeCell ref="T23:Y23"/>
    <mergeCell ref="Z23:AE23"/>
    <mergeCell ref="AF23:AL23"/>
    <mergeCell ref="B22:E22"/>
    <mergeCell ref="F22:J22"/>
    <mergeCell ref="K22:S22"/>
    <mergeCell ref="T22:Y22"/>
    <mergeCell ref="Z22:AE22"/>
    <mergeCell ref="AF22:AG22"/>
    <mergeCell ref="B20:S20"/>
    <mergeCell ref="T20:Y20"/>
    <mergeCell ref="Z20:AE20"/>
    <mergeCell ref="AF20:AL20"/>
    <mergeCell ref="B21:S21"/>
    <mergeCell ref="T21:Y21"/>
    <mergeCell ref="Z21:AE21"/>
    <mergeCell ref="AF21:AL21"/>
    <mergeCell ref="B18:S18"/>
    <mergeCell ref="T18:Y18"/>
    <mergeCell ref="Z18:AE18"/>
    <mergeCell ref="AF18:AL18"/>
    <mergeCell ref="B19:S19"/>
    <mergeCell ref="T19:Y19"/>
    <mergeCell ref="Z19:AE19"/>
    <mergeCell ref="AF19:AL19"/>
    <mergeCell ref="AF17:AL17"/>
    <mergeCell ref="B10:K11"/>
    <mergeCell ref="L10:X11"/>
    <mergeCell ref="B15:S15"/>
    <mergeCell ref="T15:Y15"/>
    <mergeCell ref="Z15:AE15"/>
    <mergeCell ref="AF15:AL15"/>
    <mergeCell ref="AD6:AL6"/>
    <mergeCell ref="AD7:AK7"/>
    <mergeCell ref="AD8:AK8"/>
    <mergeCell ref="Z8:AC8"/>
    <mergeCell ref="Z9:AC9"/>
    <mergeCell ref="AE9:AL9"/>
    <mergeCell ref="B16:E16"/>
    <mergeCell ref="F16:Y16"/>
    <mergeCell ref="AC16:AG16"/>
    <mergeCell ref="B17:S17"/>
    <mergeCell ref="T17:Y17"/>
    <mergeCell ref="Z17:AE17"/>
    <mergeCell ref="B1:J1"/>
    <mergeCell ref="AC2:AD2"/>
    <mergeCell ref="AE2:AL2"/>
    <mergeCell ref="AD4:AL4"/>
    <mergeCell ref="AD5:AL5"/>
    <mergeCell ref="Z4:AC4"/>
    <mergeCell ref="Z5:AC5"/>
    <mergeCell ref="Z6:AC6"/>
    <mergeCell ref="Z7:AC7"/>
  </mergeCells>
  <phoneticPr fontId="1"/>
  <conditionalFormatting sqref="F16:Y16 AC16:AG16 B17:S20 F22:J22 AH22:AJ22">
    <cfRule type="containsBlanks" dxfId="15" priority="4">
      <formula>LEN(TRIM(B16))=0</formula>
    </cfRule>
  </conditionalFormatting>
  <conditionalFormatting sqref="F26:Y26 AC26:AG26 B27:S30 F32:J32 AH32:AJ32">
    <cfRule type="containsBlanks" dxfId="14" priority="1">
      <formula>LEN(TRIM(B26))=0</formula>
    </cfRule>
  </conditionalFormatting>
  <conditionalFormatting sqref="F36:Y36 AC36:AG36 B37:S40 F42:J42 AH42:AJ42">
    <cfRule type="containsBlanks" dxfId="13" priority="3">
      <formula>LEN(TRIM(B36))=0</formula>
    </cfRule>
  </conditionalFormatting>
  <conditionalFormatting sqref="Z17:Z20 AF17:AL20 T22:T24 Z37:Z40 AF37:AL40 T42:T44">
    <cfRule type="containsBlanks" dxfId="12" priority="5">
      <formula>LEN(TRIM(T17))=0</formula>
    </cfRule>
  </conditionalFormatting>
  <conditionalFormatting sqref="Z27:Z30 AF27:AL30 T32:T34">
    <cfRule type="containsBlanks" dxfId="11" priority="2">
      <formula>LEN(TRIM(T27))=0</formula>
    </cfRule>
  </conditionalFormatting>
  <pageMargins left="0.70866141732283472" right="0.51181102362204722" top="0.55118110236220474" bottom="0.35433070866141736" header="0.31496062992125984" footer="0.31496062992125984"/>
  <pageSetup paperSize="9" scale="99" orientation="portrait" blackAndWhite="1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81953-2A28-499F-A67C-F2AB01341B9C}">
  <dimension ref="A1:BO46"/>
  <sheetViews>
    <sheetView showGridLines="0" view="pageBreakPreview" zoomScale="130" zoomScaleNormal="145" zoomScaleSheetLayoutView="130" workbookViewId="0">
      <selection activeCell="AE2" sqref="AE2:AL2"/>
    </sheetView>
  </sheetViews>
  <sheetFormatPr defaultColWidth="2.5" defaultRowHeight="15" customHeight="1"/>
  <cols>
    <col min="1" max="1" width="1.375" customWidth="1"/>
    <col min="2" max="10" width="2.375" customWidth="1"/>
    <col min="11" max="19" width="1.875" customWidth="1"/>
    <col min="20" max="31" width="2.625" customWidth="1"/>
    <col min="37" max="37" width="3" bestFit="1" customWidth="1"/>
    <col min="38" max="38" width="2.5" customWidth="1"/>
    <col min="39" max="39" width="1.5" customWidth="1"/>
    <col min="40" max="49" width="2.625" customWidth="1"/>
    <col min="50" max="54" width="2" customWidth="1"/>
    <col min="55" max="56" width="0.5" customWidth="1"/>
    <col min="57" max="57" width="1" customWidth="1"/>
    <col min="58" max="61" width="0.125" customWidth="1"/>
    <col min="62" max="62" width="0.75" customWidth="1"/>
    <col min="63" max="65" width="0.125" customWidth="1"/>
    <col min="66" max="66" width="0.5" customWidth="1"/>
    <col min="67" max="70" width="0.125" customWidth="1"/>
  </cols>
  <sheetData>
    <row r="1" spans="1:38" ht="30" customHeight="1" thickBot="1">
      <c r="A1" s="18"/>
      <c r="B1" s="69" t="s">
        <v>4</v>
      </c>
      <c r="C1" s="70"/>
      <c r="D1" s="70"/>
      <c r="E1" s="70"/>
      <c r="F1" s="70"/>
      <c r="G1" s="70"/>
      <c r="H1" s="70"/>
      <c r="I1" s="70"/>
      <c r="J1" s="71"/>
      <c r="AH1" s="4"/>
      <c r="AI1" s="4" t="s">
        <v>12</v>
      </c>
      <c r="AK1" s="37">
        <v>4</v>
      </c>
    </row>
    <row r="2" spans="1:38" ht="15" customHeight="1">
      <c r="A2" s="18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72" t="str">
        <f>IF(AE2&lt;&gt;"","","日付")</f>
        <v>日付</v>
      </c>
      <c r="AD2" s="72"/>
      <c r="AE2" s="188" t="str">
        <f>IF('請求書 1(表紙)'!AE2&lt;&gt;"",'請求書 1(表紙)'!AE2,"")</f>
        <v/>
      </c>
      <c r="AF2" s="188"/>
      <c r="AG2" s="188"/>
      <c r="AH2" s="188"/>
      <c r="AI2" s="188"/>
      <c r="AJ2" s="188"/>
      <c r="AK2" s="188"/>
      <c r="AL2" s="188"/>
    </row>
    <row r="3" spans="1:38" ht="28.5" customHeight="1" thickBot="1">
      <c r="A3" s="30"/>
      <c r="B3" s="1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8" ht="21.75" customHeight="1" thickTop="1">
      <c r="A4" s="21"/>
      <c r="Z4" s="74" t="s">
        <v>45</v>
      </c>
      <c r="AA4" s="74"/>
      <c r="AB4" s="74"/>
      <c r="AC4" s="74"/>
      <c r="AD4" s="202" t="str">
        <f>IF('請求書 1(表紙)'!AD4&lt;&gt;"",'請求書 1(表紙)'!AD4,"")</f>
        <v/>
      </c>
      <c r="AE4" s="202"/>
      <c r="AF4" s="202"/>
      <c r="AG4" s="202"/>
      <c r="AH4" s="202"/>
      <c r="AI4" s="202"/>
      <c r="AJ4" s="202"/>
      <c r="AK4" s="202"/>
      <c r="AL4" s="202"/>
    </row>
    <row r="5" spans="1:38" ht="15" customHeight="1">
      <c r="A5" s="21"/>
      <c r="Z5" s="74" t="s">
        <v>46</v>
      </c>
      <c r="AA5" s="74"/>
      <c r="AB5" s="74"/>
      <c r="AC5" s="74"/>
      <c r="AD5" s="202" t="str">
        <f>IF('請求書 1(表紙)'!AD5&lt;&gt;"",'請求書 1(表紙)'!AD5,"")</f>
        <v/>
      </c>
      <c r="AE5" s="202"/>
      <c r="AF5" s="202"/>
      <c r="AG5" s="202"/>
      <c r="AH5" s="202"/>
      <c r="AI5" s="202"/>
      <c r="AJ5" s="202"/>
      <c r="AK5" s="202"/>
      <c r="AL5" s="202"/>
    </row>
    <row r="6" spans="1:38" ht="15" customHeight="1">
      <c r="A6" s="21"/>
      <c r="Z6" s="74" t="s">
        <v>47</v>
      </c>
      <c r="AA6" s="74"/>
      <c r="AB6" s="74"/>
      <c r="AC6" s="74"/>
      <c r="AD6" s="202" t="str">
        <f>IF('請求書 1(表紙)'!AD6&lt;&gt;"",'請求書 1(表紙)'!AD6,"")</f>
        <v/>
      </c>
      <c r="AE6" s="202"/>
      <c r="AF6" s="202"/>
      <c r="AG6" s="202"/>
      <c r="AH6" s="202"/>
      <c r="AI6" s="202"/>
      <c r="AJ6" s="202"/>
      <c r="AK6" s="202"/>
      <c r="AL6" s="202"/>
    </row>
    <row r="7" spans="1:38" ht="15" customHeight="1">
      <c r="A7" s="21"/>
      <c r="Z7" s="74" t="s">
        <v>17</v>
      </c>
      <c r="AA7" s="74"/>
      <c r="AB7" s="74"/>
      <c r="AC7" s="74"/>
      <c r="AD7" s="191" t="str">
        <f>IF('請求書 1(表紙)'!AD7&lt;&gt;"",'請求書 1(表紙)'!AD7,"")</f>
        <v/>
      </c>
      <c r="AE7" s="191"/>
      <c r="AF7" s="191"/>
      <c r="AG7" s="191"/>
      <c r="AH7" s="191"/>
      <c r="AI7" s="191"/>
      <c r="AJ7" s="191"/>
      <c r="AK7" s="191"/>
      <c r="AL7" s="12" t="s">
        <v>16</v>
      </c>
    </row>
    <row r="8" spans="1:38" ht="15" customHeight="1">
      <c r="A8" s="21"/>
      <c r="Z8" s="74" t="s">
        <v>18</v>
      </c>
      <c r="AA8" s="74"/>
      <c r="AB8" s="74"/>
      <c r="AC8" s="74"/>
      <c r="AD8" s="191" t="str">
        <f>IF('請求書 1(表紙)'!AD8&lt;&gt;"",'請求書 1(表紙)'!AD8,"")</f>
        <v/>
      </c>
      <c r="AE8" s="191"/>
      <c r="AF8" s="191"/>
      <c r="AG8" s="191"/>
      <c r="AH8" s="191"/>
      <c r="AI8" s="191"/>
      <c r="AJ8" s="191"/>
      <c r="AK8" s="191"/>
    </row>
    <row r="9" spans="1:38" ht="18.75" customHeight="1">
      <c r="A9" s="21"/>
      <c r="Z9" s="83" t="s">
        <v>50</v>
      </c>
      <c r="AA9" s="83"/>
      <c r="AB9" s="83"/>
      <c r="AC9" s="83"/>
      <c r="AD9" s="63" t="str">
        <f>IF('請求書 1(表紙)'!AD9&lt;&gt;"",'請求書 1(表紙)'!AD9,"")</f>
        <v>T-</v>
      </c>
      <c r="AE9" s="191" t="str">
        <f>IF('請求書 1(表紙)'!AE9&lt;&gt;"",'請求書 1(表紙)'!AE9,"")</f>
        <v/>
      </c>
      <c r="AF9" s="191"/>
      <c r="AG9" s="191"/>
      <c r="AH9" s="191"/>
      <c r="AI9" s="191"/>
      <c r="AJ9" s="191"/>
      <c r="AK9" s="191"/>
      <c r="AL9" s="191"/>
    </row>
    <row r="10" spans="1:38" ht="7.5" customHeight="1">
      <c r="B10" s="77" t="s">
        <v>60</v>
      </c>
      <c r="C10" s="77"/>
      <c r="D10" s="77"/>
      <c r="E10" s="77"/>
      <c r="F10" s="77"/>
      <c r="G10" s="77"/>
      <c r="H10" s="77"/>
      <c r="I10" s="77"/>
      <c r="J10" s="77"/>
      <c r="K10" s="77"/>
      <c r="L10" s="79" t="str">
        <f>IF(Z46&lt;&gt;"",Z46,"")</f>
        <v/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11"/>
    </row>
    <row r="11" spans="1:38" ht="15" customHeight="1" thickBot="1">
      <c r="A11" s="21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11"/>
      <c r="Z11" s="8"/>
    </row>
    <row r="12" spans="1:38" ht="15" customHeight="1" thickTop="1">
      <c r="A12" s="21"/>
      <c r="Z12" s="8"/>
    </row>
    <row r="13" spans="1:38" ht="15" customHeight="1">
      <c r="A13" s="21"/>
      <c r="B13" s="7"/>
      <c r="C13" s="7"/>
      <c r="D13" s="7"/>
      <c r="E13" s="7"/>
      <c r="F13" s="7"/>
      <c r="G13" s="7"/>
      <c r="H13" s="7"/>
      <c r="I13" s="7"/>
      <c r="J13" s="7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38" ht="15" customHeight="1" thickBot="1">
      <c r="A14" s="27"/>
    </row>
    <row r="15" spans="1:38" ht="18.95" customHeight="1" thickBot="1">
      <c r="B15" s="105" t="s">
        <v>1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/>
      <c r="T15" s="108"/>
      <c r="U15" s="109"/>
      <c r="V15" s="109"/>
      <c r="W15" s="109"/>
      <c r="X15" s="109"/>
      <c r="Y15" s="109"/>
      <c r="Z15" s="89" t="s">
        <v>52</v>
      </c>
      <c r="AA15" s="89"/>
      <c r="AB15" s="89"/>
      <c r="AC15" s="89"/>
      <c r="AD15" s="89"/>
      <c r="AE15" s="89"/>
      <c r="AF15" s="89" t="s">
        <v>3</v>
      </c>
      <c r="AG15" s="89"/>
      <c r="AH15" s="89"/>
      <c r="AI15" s="89"/>
      <c r="AJ15" s="89"/>
      <c r="AK15" s="89"/>
      <c r="AL15" s="90"/>
    </row>
    <row r="16" spans="1:38" ht="18.95" customHeight="1">
      <c r="B16" s="91" t="s">
        <v>27</v>
      </c>
      <c r="C16" s="92"/>
      <c r="D16" s="92"/>
      <c r="E16" s="92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" t="s">
        <v>53</v>
      </c>
      <c r="AA16" s="19"/>
      <c r="AB16" s="19"/>
      <c r="AC16" s="194"/>
      <c r="AD16" s="194"/>
      <c r="AE16" s="194"/>
      <c r="AF16" s="194"/>
      <c r="AG16" s="194"/>
      <c r="AH16" s="19" t="s">
        <v>19</v>
      </c>
      <c r="AI16" s="19"/>
      <c r="AJ16" s="19"/>
      <c r="AK16" s="19"/>
      <c r="AL16" s="20"/>
    </row>
    <row r="17" spans="2:67" ht="18.95" customHeight="1"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2"/>
      <c r="T17" s="98"/>
      <c r="U17" s="99"/>
      <c r="V17" s="99"/>
      <c r="W17" s="99"/>
      <c r="X17" s="99"/>
      <c r="Y17" s="99"/>
      <c r="Z17" s="113"/>
      <c r="AA17" s="114"/>
      <c r="AB17" s="114"/>
      <c r="AC17" s="114"/>
      <c r="AD17" s="114"/>
      <c r="AE17" s="115"/>
      <c r="AF17" s="103"/>
      <c r="AG17" s="103"/>
      <c r="AH17" s="103"/>
      <c r="AI17" s="103"/>
      <c r="AJ17" s="103"/>
      <c r="AK17" s="103"/>
      <c r="AL17" s="104"/>
      <c r="AM17" s="31"/>
      <c r="AN17" s="32"/>
      <c r="AO17" s="15"/>
      <c r="AP17" s="15"/>
      <c r="BF17" t="e">
        <f>SUM(BG17:BO17)</f>
        <v>#REF!</v>
      </c>
      <c r="BG17" t="e">
        <f>#REF!*100000000</f>
        <v>#REF!</v>
      </c>
      <c r="BH17" t="e">
        <f>#REF!*10000000</f>
        <v>#REF!</v>
      </c>
      <c r="BI17" t="e">
        <f>#REF!*1000000</f>
        <v>#REF!</v>
      </c>
      <c r="BJ17">
        <f>Z17*100000</f>
        <v>0</v>
      </c>
      <c r="BK17">
        <f>AA17*10000</f>
        <v>0</v>
      </c>
      <c r="BL17">
        <f>AB17*1000</f>
        <v>0</v>
      </c>
      <c r="BM17">
        <f>AC17*100</f>
        <v>0</v>
      </c>
      <c r="BN17">
        <f>AD17*10</f>
        <v>0</v>
      </c>
      <c r="BO17">
        <f>AE17*1</f>
        <v>0</v>
      </c>
    </row>
    <row r="18" spans="2:67" ht="18.95" customHeight="1">
      <c r="B18" s="110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2"/>
      <c r="T18" s="98"/>
      <c r="U18" s="99"/>
      <c r="V18" s="99"/>
      <c r="W18" s="99"/>
      <c r="X18" s="99"/>
      <c r="Y18" s="99"/>
      <c r="Z18" s="113"/>
      <c r="AA18" s="114"/>
      <c r="AB18" s="114"/>
      <c r="AC18" s="114"/>
      <c r="AD18" s="114"/>
      <c r="AE18" s="115"/>
      <c r="AF18" s="103"/>
      <c r="AG18" s="103"/>
      <c r="AH18" s="103"/>
      <c r="AI18" s="103"/>
      <c r="AJ18" s="103"/>
      <c r="AK18" s="103"/>
      <c r="AL18" s="104"/>
      <c r="AM18" s="31"/>
      <c r="AN18" s="32"/>
      <c r="AO18" s="14"/>
      <c r="AP18" s="14"/>
      <c r="BF18" t="e">
        <f>SUM(BG18:BO18)</f>
        <v>#REF!</v>
      </c>
      <c r="BG18" t="e">
        <f>#REF!*100000000</f>
        <v>#REF!</v>
      </c>
      <c r="BH18" t="e">
        <f>#REF!*10000000</f>
        <v>#REF!</v>
      </c>
      <c r="BI18" t="e">
        <f>#REF!*1000000</f>
        <v>#REF!</v>
      </c>
      <c r="BJ18">
        <f>Z18*100000</f>
        <v>0</v>
      </c>
      <c r="BK18">
        <f>AA18*10000</f>
        <v>0</v>
      </c>
      <c r="BL18">
        <f>AB18*1000</f>
        <v>0</v>
      </c>
      <c r="BM18">
        <f>AC18*100</f>
        <v>0</v>
      </c>
      <c r="BN18">
        <f>AD18*10</f>
        <v>0</v>
      </c>
      <c r="BO18">
        <f>AE18*1</f>
        <v>0</v>
      </c>
    </row>
    <row r="19" spans="2:67" ht="18.95" customHeight="1"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2"/>
      <c r="T19" s="98"/>
      <c r="U19" s="99"/>
      <c r="V19" s="99"/>
      <c r="W19" s="99"/>
      <c r="X19" s="99"/>
      <c r="Y19" s="99"/>
      <c r="Z19" s="113"/>
      <c r="AA19" s="114"/>
      <c r="AB19" s="114"/>
      <c r="AC19" s="114"/>
      <c r="AD19" s="114"/>
      <c r="AE19" s="115"/>
      <c r="AF19" s="103"/>
      <c r="AG19" s="103"/>
      <c r="AH19" s="103"/>
      <c r="AI19" s="103"/>
      <c r="AJ19" s="103"/>
      <c r="AK19" s="103"/>
      <c r="AL19" s="104"/>
      <c r="AM19" s="31"/>
      <c r="AN19" s="32"/>
      <c r="AO19" s="14"/>
      <c r="AP19" s="14"/>
      <c r="BF19" t="e">
        <f>SUM(BG19:BO19)</f>
        <v>#REF!</v>
      </c>
      <c r="BG19" t="e">
        <f>#REF!*100000000</f>
        <v>#REF!</v>
      </c>
      <c r="BH19" t="e">
        <f>#REF!*10000000</f>
        <v>#REF!</v>
      </c>
      <c r="BI19" t="e">
        <f>#REF!*1000000</f>
        <v>#REF!</v>
      </c>
      <c r="BJ19">
        <f>Z19*100000</f>
        <v>0</v>
      </c>
      <c r="BK19">
        <f>AA19*10000</f>
        <v>0</v>
      </c>
      <c r="BL19">
        <f>AB19*1000</f>
        <v>0</v>
      </c>
      <c r="BM19">
        <f>AC19*100</f>
        <v>0</v>
      </c>
      <c r="BN19">
        <f>AD19*10</f>
        <v>0</v>
      </c>
      <c r="BO19">
        <f>AE19*1</f>
        <v>0</v>
      </c>
    </row>
    <row r="20" spans="2:67" ht="18.95" customHeight="1"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98"/>
      <c r="U20" s="99"/>
      <c r="V20" s="99"/>
      <c r="W20" s="99"/>
      <c r="X20" s="99"/>
      <c r="Y20" s="99"/>
      <c r="Z20" s="113"/>
      <c r="AA20" s="114"/>
      <c r="AB20" s="114"/>
      <c r="AC20" s="114"/>
      <c r="AD20" s="114"/>
      <c r="AE20" s="115"/>
      <c r="AF20" s="103"/>
      <c r="AG20" s="103"/>
      <c r="AH20" s="103"/>
      <c r="AI20" s="103"/>
      <c r="AJ20" s="103"/>
      <c r="AK20" s="103"/>
      <c r="AL20" s="104"/>
      <c r="AM20" s="31"/>
      <c r="AN20" s="32"/>
      <c r="AO20" s="14"/>
      <c r="AP20" s="14"/>
      <c r="BF20" t="e">
        <f>SUM(BG20:BO20)</f>
        <v>#REF!</v>
      </c>
      <c r="BG20" t="e">
        <f>#REF!*100000000</f>
        <v>#REF!</v>
      </c>
      <c r="BH20" t="e">
        <f>#REF!*10000000</f>
        <v>#REF!</v>
      </c>
      <c r="BI20" t="e">
        <f>#REF!*1000000</f>
        <v>#REF!</v>
      </c>
      <c r="BJ20">
        <f>Z20*100000</f>
        <v>0</v>
      </c>
      <c r="BK20">
        <f>AA20*10000</f>
        <v>0</v>
      </c>
      <c r="BL20">
        <f>AB20*1000</f>
        <v>0</v>
      </c>
      <c r="BM20">
        <f>AC20*100</f>
        <v>0</v>
      </c>
      <c r="BN20">
        <f>AD20*10</f>
        <v>0</v>
      </c>
      <c r="BO20">
        <f>AE20*1</f>
        <v>0</v>
      </c>
    </row>
    <row r="21" spans="2:67" ht="18.95" customHeight="1">
      <c r="B21" s="116" t="s">
        <v>29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8"/>
      <c r="T21" s="119"/>
      <c r="U21" s="120"/>
      <c r="V21" s="120"/>
      <c r="W21" s="120"/>
      <c r="X21" s="120"/>
      <c r="Y21" s="120"/>
      <c r="Z21" s="113" t="str">
        <f>IF(SUM(Z17:AE20)=0,"",SUM(Z17:AE20))</f>
        <v/>
      </c>
      <c r="AA21" s="114"/>
      <c r="AB21" s="114"/>
      <c r="AC21" s="114"/>
      <c r="AD21" s="114"/>
      <c r="AE21" s="115"/>
      <c r="AF21" s="121"/>
      <c r="AG21" s="121"/>
      <c r="AH21" s="121"/>
      <c r="AI21" s="121"/>
      <c r="AJ21" s="121"/>
      <c r="AK21" s="121"/>
      <c r="AL21" s="122"/>
      <c r="AM21" s="34"/>
      <c r="AN21" s="34"/>
      <c r="AO21" s="14"/>
      <c r="AP21" s="14"/>
      <c r="BF21" t="e">
        <f>SUM(BF17:BF20)</f>
        <v>#REF!</v>
      </c>
      <c r="BG21" s="14" t="e">
        <f>INT(BF21/100000000)</f>
        <v>#REF!</v>
      </c>
      <c r="BH21" s="14" t="e">
        <f>INT(BF21/10000000)</f>
        <v>#REF!</v>
      </c>
      <c r="BI21" s="14" t="e">
        <f>INT(BF21/1000000)</f>
        <v>#REF!</v>
      </c>
      <c r="BJ21" s="14" t="e">
        <f>INT(BF21/100000)</f>
        <v>#REF!</v>
      </c>
      <c r="BK21" s="14" t="e">
        <f>INT(BF21/10000)</f>
        <v>#REF!</v>
      </c>
      <c r="BL21" s="14" t="e">
        <f>INT(BF21/1000)</f>
        <v>#REF!</v>
      </c>
      <c r="BM21" s="14" t="e">
        <f>INT(BF21/100)</f>
        <v>#REF!</v>
      </c>
      <c r="BN21" s="14" t="e">
        <f>INT(BF21/10)</f>
        <v>#REF!</v>
      </c>
      <c r="BO21" s="14" t="e">
        <f>INT(BF21/1)</f>
        <v>#REF!</v>
      </c>
    </row>
    <row r="22" spans="2:67" ht="18.95" customHeight="1">
      <c r="B22" s="116" t="s">
        <v>26</v>
      </c>
      <c r="C22" s="117"/>
      <c r="D22" s="117"/>
      <c r="E22" s="134"/>
      <c r="F22" s="117"/>
      <c r="G22" s="117"/>
      <c r="H22" s="117"/>
      <c r="I22" s="117"/>
      <c r="J22" s="118"/>
      <c r="K22" s="125" t="s">
        <v>82</v>
      </c>
      <c r="L22" s="126"/>
      <c r="M22" s="126"/>
      <c r="N22" s="126"/>
      <c r="O22" s="126"/>
      <c r="P22" s="126"/>
      <c r="Q22" s="126"/>
      <c r="R22" s="126"/>
      <c r="S22" s="127"/>
      <c r="T22" s="114"/>
      <c r="U22" s="114"/>
      <c r="V22" s="114"/>
      <c r="W22" s="114"/>
      <c r="X22" s="114"/>
      <c r="Y22" s="114"/>
      <c r="Z22" s="128" t="s">
        <v>54</v>
      </c>
      <c r="AA22" s="129"/>
      <c r="AB22" s="129"/>
      <c r="AC22" s="129"/>
      <c r="AD22" s="129"/>
      <c r="AE22" s="130"/>
      <c r="AF22" s="136" t="s">
        <v>20</v>
      </c>
      <c r="AG22" s="117"/>
      <c r="AH22" s="117"/>
      <c r="AI22" s="117"/>
      <c r="AJ22" s="117"/>
      <c r="AK22" s="117" t="s">
        <v>21</v>
      </c>
      <c r="AL22" s="124"/>
      <c r="AM22" s="31"/>
      <c r="AN22" s="34"/>
      <c r="AO22" s="33"/>
      <c r="AP22" s="33"/>
      <c r="BF22" t="e">
        <f>SUM(BG22:BO22)</f>
        <v>#REF!</v>
      </c>
      <c r="BG22">
        <f>T22*100000000</f>
        <v>0</v>
      </c>
      <c r="BH22">
        <f>U22*10000000</f>
        <v>0</v>
      </c>
      <c r="BI22">
        <f>V22*1000000</f>
        <v>0</v>
      </c>
      <c r="BJ22">
        <f>W22*100000</f>
        <v>0</v>
      </c>
      <c r="BK22">
        <f>X22*10000</f>
        <v>0</v>
      </c>
      <c r="BL22">
        <f>Y22*1000</f>
        <v>0</v>
      </c>
      <c r="BM22" t="e">
        <f>#REF!*100</f>
        <v>#REF!</v>
      </c>
      <c r="BN22" t="e">
        <f>#REF!*10</f>
        <v>#REF!</v>
      </c>
      <c r="BO22" t="e">
        <f>#REF!*1</f>
        <v>#REF!</v>
      </c>
    </row>
    <row r="23" spans="2:67" ht="18.95" customHeight="1">
      <c r="B23" s="9"/>
      <c r="C23" s="10"/>
      <c r="D23" s="10"/>
      <c r="E23" s="10"/>
      <c r="F23" s="10"/>
      <c r="G23" s="10"/>
      <c r="H23" s="10"/>
      <c r="I23" s="10"/>
      <c r="J23" s="10"/>
      <c r="K23" s="125" t="s">
        <v>83</v>
      </c>
      <c r="L23" s="126"/>
      <c r="M23" s="126"/>
      <c r="N23" s="126"/>
      <c r="O23" s="126"/>
      <c r="P23" s="126"/>
      <c r="Q23" s="126"/>
      <c r="R23" s="126"/>
      <c r="S23" s="127"/>
      <c r="T23" s="114"/>
      <c r="U23" s="114"/>
      <c r="V23" s="114"/>
      <c r="W23" s="114"/>
      <c r="X23" s="114"/>
      <c r="Y23" s="114"/>
      <c r="Z23" s="128" t="s">
        <v>55</v>
      </c>
      <c r="AA23" s="129"/>
      <c r="AB23" s="129"/>
      <c r="AC23" s="129"/>
      <c r="AD23" s="129"/>
      <c r="AE23" s="130"/>
      <c r="AF23" s="131" t="str">
        <f>IF(T24&lt;&gt;"",T24/T22,"")</f>
        <v/>
      </c>
      <c r="AG23" s="132"/>
      <c r="AH23" s="132"/>
      <c r="AI23" s="132"/>
      <c r="AJ23" s="132"/>
      <c r="AK23" s="132"/>
      <c r="AL23" s="133"/>
      <c r="BF23" t="e">
        <f>SUM(BG23:BO23)</f>
        <v>#REF!</v>
      </c>
      <c r="BG23">
        <f>T23*100000000</f>
        <v>0</v>
      </c>
      <c r="BH23">
        <f>U23*10000000</f>
        <v>0</v>
      </c>
      <c r="BI23">
        <f>V23*1000000</f>
        <v>0</v>
      </c>
      <c r="BJ23">
        <f>W23*100000</f>
        <v>0</v>
      </c>
      <c r="BK23">
        <f>X23*10000</f>
        <v>0</v>
      </c>
      <c r="BL23">
        <f>Y23*1000</f>
        <v>0</v>
      </c>
      <c r="BM23" t="e">
        <f>#REF!*100</f>
        <v>#REF!</v>
      </c>
      <c r="BN23" t="e">
        <f>#REF!*10</f>
        <v>#REF!</v>
      </c>
      <c r="BO23" t="e">
        <f>#REF!*1</f>
        <v>#REF!</v>
      </c>
    </row>
    <row r="24" spans="2:67" ht="18.95" customHeight="1">
      <c r="B24" s="9"/>
      <c r="C24" s="10"/>
      <c r="D24" s="10"/>
      <c r="E24" s="10"/>
      <c r="F24" s="10"/>
      <c r="G24" s="10"/>
      <c r="H24" s="10"/>
      <c r="I24" s="10"/>
      <c r="J24" s="10"/>
      <c r="K24" s="138" t="s">
        <v>22</v>
      </c>
      <c r="L24" s="138"/>
      <c r="M24" s="138"/>
      <c r="N24" s="138"/>
      <c r="O24" s="138"/>
      <c r="P24" s="138"/>
      <c r="Q24" s="138"/>
      <c r="R24" s="138"/>
      <c r="S24" s="138"/>
      <c r="T24" s="114"/>
      <c r="U24" s="114"/>
      <c r="V24" s="114"/>
      <c r="W24" s="114"/>
      <c r="X24" s="114"/>
      <c r="Y24" s="114"/>
      <c r="Z24" s="128" t="s">
        <v>56</v>
      </c>
      <c r="AA24" s="129"/>
      <c r="AB24" s="129"/>
      <c r="AC24" s="129"/>
      <c r="AD24" s="129"/>
      <c r="AE24" s="130"/>
      <c r="AF24" s="131" t="str">
        <f>IF(T22&lt;&gt;"",(T23+T24)/T22,"")</f>
        <v/>
      </c>
      <c r="AG24" s="132"/>
      <c r="AH24" s="132"/>
      <c r="AI24" s="132"/>
      <c r="AJ24" s="132"/>
      <c r="AK24" s="132"/>
      <c r="AL24" s="133"/>
    </row>
    <row r="25" spans="2:67" ht="18.95" customHeight="1" thickBot="1">
      <c r="B25" s="9"/>
      <c r="C25" s="10"/>
      <c r="D25" s="10"/>
      <c r="E25" s="10"/>
      <c r="F25" s="10"/>
      <c r="G25" s="10"/>
      <c r="H25" s="10"/>
      <c r="I25" s="10"/>
      <c r="J25" s="10"/>
      <c r="K25" s="139" t="s">
        <v>15</v>
      </c>
      <c r="L25" s="140"/>
      <c r="M25" s="140"/>
      <c r="N25" s="140"/>
      <c r="O25" s="140"/>
      <c r="P25" s="140"/>
      <c r="Q25" s="140"/>
      <c r="R25" s="140"/>
      <c r="S25" s="141"/>
      <c r="T25" s="114" t="str">
        <f>IF(T22&lt;&gt;"",T22-T23-T24,"")</f>
        <v/>
      </c>
      <c r="U25" s="114"/>
      <c r="V25" s="114"/>
      <c r="W25" s="114"/>
      <c r="X25" s="114"/>
      <c r="Y25" s="114"/>
      <c r="Z25" s="38"/>
      <c r="AA25" s="39"/>
      <c r="AB25" s="39"/>
      <c r="AC25" s="39"/>
      <c r="AD25" s="39"/>
      <c r="AE25" s="40"/>
      <c r="AF25" s="142"/>
      <c r="AG25" s="143"/>
      <c r="AH25" s="143"/>
      <c r="AI25" s="143"/>
      <c r="AJ25" s="143"/>
      <c r="AK25" s="143"/>
      <c r="AL25" s="144"/>
      <c r="BF25" t="e">
        <f>IF(BF22=0,"",BF22-BF21-BF23)</f>
        <v>#REF!</v>
      </c>
      <c r="BG25" s="14">
        <f>INT(_xlfn.AGGREGATE(9,7,BF25)/10000000)</f>
        <v>0</v>
      </c>
      <c r="BH25" s="14">
        <f>INT(_xlfn.AGGREGATE(9,7,BF25)/10000000)</f>
        <v>0</v>
      </c>
      <c r="BI25" s="14">
        <f>INT(_xlfn.AGGREGATE(9,7,BF25)/1000000)</f>
        <v>0</v>
      </c>
      <c r="BJ25" s="14">
        <f>INT(_xlfn.AGGREGATE(9,7,BF25)/100000)</f>
        <v>0</v>
      </c>
      <c r="BK25" s="14">
        <f>INT(_xlfn.AGGREGATE(9,7,BF25)/10000)</f>
        <v>0</v>
      </c>
      <c r="BL25" s="14">
        <f>INT(_xlfn.AGGREGATE(9,7,BF25)/1000)</f>
        <v>0</v>
      </c>
      <c r="BM25" s="14">
        <f>INT(_xlfn.AGGREGATE(9,7,BF25)/100)</f>
        <v>0</v>
      </c>
      <c r="BN25" s="14">
        <f>INT(_xlfn.AGGREGATE(9,7,BF25)/10)</f>
        <v>0</v>
      </c>
      <c r="BO25" s="14">
        <f>INT(_xlfn.AGGREGATE(9,7,BF25)/1)</f>
        <v>0</v>
      </c>
    </row>
    <row r="26" spans="2:67" ht="18.95" customHeight="1">
      <c r="B26" s="91" t="s">
        <v>27</v>
      </c>
      <c r="C26" s="92"/>
      <c r="D26" s="92"/>
      <c r="E26" s="92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" t="s">
        <v>53</v>
      </c>
      <c r="AA26" s="19"/>
      <c r="AB26" s="19"/>
      <c r="AC26" s="194"/>
      <c r="AD26" s="194"/>
      <c r="AE26" s="194"/>
      <c r="AF26" s="194"/>
      <c r="AG26" s="194"/>
      <c r="AH26" s="19" t="s">
        <v>19</v>
      </c>
      <c r="AI26" s="19"/>
      <c r="AJ26" s="19"/>
      <c r="AK26" s="19"/>
      <c r="AL26" s="20"/>
    </row>
    <row r="27" spans="2:67" ht="18.95" customHeight="1"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  <c r="T27" s="98"/>
      <c r="U27" s="99"/>
      <c r="V27" s="99"/>
      <c r="W27" s="99"/>
      <c r="X27" s="99"/>
      <c r="Y27" s="99"/>
      <c r="Z27" s="113"/>
      <c r="AA27" s="114"/>
      <c r="AB27" s="114"/>
      <c r="AC27" s="114"/>
      <c r="AD27" s="114"/>
      <c r="AE27" s="115"/>
      <c r="AF27" s="103"/>
      <c r="AG27" s="103"/>
      <c r="AH27" s="103"/>
      <c r="AI27" s="103"/>
      <c r="AJ27" s="103"/>
      <c r="AK27" s="103"/>
      <c r="AL27" s="104"/>
      <c r="AM27" s="31"/>
      <c r="AN27" s="32"/>
      <c r="AO27" s="15"/>
      <c r="AP27" t="str">
        <f>IF(AM27="","",ROUND(AM27,0))</f>
        <v/>
      </c>
      <c r="BF27" t="e">
        <f>SUM(BG27:BO27)</f>
        <v>#REF!</v>
      </c>
      <c r="BG27" t="e">
        <f>#REF!*100000000</f>
        <v>#REF!</v>
      </c>
      <c r="BH27" t="e">
        <f>#REF!*10000000</f>
        <v>#REF!</v>
      </c>
      <c r="BI27" t="e">
        <f>#REF!*1000000</f>
        <v>#REF!</v>
      </c>
      <c r="BJ27">
        <f>Z27*100000</f>
        <v>0</v>
      </c>
      <c r="BK27">
        <f>AA27*10000</f>
        <v>0</v>
      </c>
      <c r="BL27">
        <f>AB27*1000</f>
        <v>0</v>
      </c>
      <c r="BM27">
        <f>AC27*100</f>
        <v>0</v>
      </c>
      <c r="BN27">
        <f>AD27*10</f>
        <v>0</v>
      </c>
      <c r="BO27">
        <f>AE27*1</f>
        <v>0</v>
      </c>
    </row>
    <row r="28" spans="2:67" ht="18.95" customHeight="1"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98"/>
      <c r="U28" s="99"/>
      <c r="V28" s="99"/>
      <c r="W28" s="99"/>
      <c r="X28" s="99"/>
      <c r="Y28" s="99"/>
      <c r="Z28" s="113"/>
      <c r="AA28" s="114"/>
      <c r="AB28" s="114"/>
      <c r="AC28" s="114"/>
      <c r="AD28" s="114"/>
      <c r="AE28" s="115"/>
      <c r="AF28" s="103"/>
      <c r="AG28" s="103"/>
      <c r="AH28" s="103"/>
      <c r="AI28" s="103"/>
      <c r="AJ28" s="103"/>
      <c r="AK28" s="103"/>
      <c r="AL28" s="104"/>
      <c r="AM28" s="31"/>
      <c r="AN28" s="32"/>
      <c r="AO28" s="14"/>
      <c r="AP28" t="str">
        <f>IF(AM28="","",ROUND(AM28,0))</f>
        <v/>
      </c>
      <c r="BF28" t="e">
        <f>SUM(BG28:BO28)</f>
        <v>#REF!</v>
      </c>
      <c r="BG28" t="e">
        <f>#REF!*100000000</f>
        <v>#REF!</v>
      </c>
      <c r="BH28" t="e">
        <f>#REF!*10000000</f>
        <v>#REF!</v>
      </c>
      <c r="BI28" t="e">
        <f>#REF!*1000000</f>
        <v>#REF!</v>
      </c>
      <c r="BJ28">
        <f>Z28*100000</f>
        <v>0</v>
      </c>
      <c r="BK28">
        <f>AA28*10000</f>
        <v>0</v>
      </c>
      <c r="BL28">
        <f>AB28*1000</f>
        <v>0</v>
      </c>
      <c r="BM28">
        <f>AC28*100</f>
        <v>0</v>
      </c>
      <c r="BN28">
        <f>AD28*10</f>
        <v>0</v>
      </c>
      <c r="BO28">
        <f>AE28*1</f>
        <v>0</v>
      </c>
    </row>
    <row r="29" spans="2:67" ht="18.95" customHeight="1"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  <c r="T29" s="98"/>
      <c r="U29" s="99"/>
      <c r="V29" s="99"/>
      <c r="W29" s="99"/>
      <c r="X29" s="99"/>
      <c r="Y29" s="99"/>
      <c r="Z29" s="113"/>
      <c r="AA29" s="114"/>
      <c r="AB29" s="114"/>
      <c r="AC29" s="114"/>
      <c r="AD29" s="114"/>
      <c r="AE29" s="115"/>
      <c r="AF29" s="103"/>
      <c r="AG29" s="103"/>
      <c r="AH29" s="103"/>
      <c r="AI29" s="103"/>
      <c r="AJ29" s="103"/>
      <c r="AK29" s="103"/>
      <c r="AL29" s="104"/>
      <c r="AM29" s="31"/>
      <c r="AN29" s="32"/>
      <c r="AO29" s="14"/>
      <c r="AP29" t="str">
        <f>IF(AM29="","",ROUND(AM29,0))</f>
        <v/>
      </c>
      <c r="BF29" t="e">
        <f>SUM(BG29:BO29)</f>
        <v>#REF!</v>
      </c>
      <c r="BG29" t="e">
        <f>#REF!*100000000</f>
        <v>#REF!</v>
      </c>
      <c r="BH29" t="e">
        <f>#REF!*10000000</f>
        <v>#REF!</v>
      </c>
      <c r="BI29" t="e">
        <f>#REF!*1000000</f>
        <v>#REF!</v>
      </c>
      <c r="BJ29">
        <f>Z29*100000</f>
        <v>0</v>
      </c>
      <c r="BK29">
        <f>AA29*10000</f>
        <v>0</v>
      </c>
      <c r="BL29">
        <f>AB29*1000</f>
        <v>0</v>
      </c>
      <c r="BM29">
        <f>AC29*100</f>
        <v>0</v>
      </c>
      <c r="BN29">
        <f>AD29*10</f>
        <v>0</v>
      </c>
      <c r="BO29">
        <f>AE29*1</f>
        <v>0</v>
      </c>
    </row>
    <row r="30" spans="2:67" ht="18.95" customHeight="1"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  <c r="T30" s="98"/>
      <c r="U30" s="99"/>
      <c r="V30" s="99"/>
      <c r="W30" s="99"/>
      <c r="X30" s="99"/>
      <c r="Y30" s="99"/>
      <c r="Z30" s="113"/>
      <c r="AA30" s="114"/>
      <c r="AB30" s="114"/>
      <c r="AC30" s="114"/>
      <c r="AD30" s="114"/>
      <c r="AE30" s="115"/>
      <c r="AF30" s="103"/>
      <c r="AG30" s="103"/>
      <c r="AH30" s="103"/>
      <c r="AI30" s="103"/>
      <c r="AJ30" s="103"/>
      <c r="AK30" s="103"/>
      <c r="AL30" s="104"/>
      <c r="AM30" s="31"/>
      <c r="AN30" s="32"/>
      <c r="AO30" s="14"/>
      <c r="AP30" t="str">
        <f>IF(AM30="","",ROUND(AM30,0))</f>
        <v/>
      </c>
      <c r="BF30" t="e">
        <f>SUM(BG30:BO30)</f>
        <v>#REF!</v>
      </c>
      <c r="BG30" t="e">
        <f>#REF!*100000000</f>
        <v>#REF!</v>
      </c>
      <c r="BH30" t="e">
        <f>#REF!*10000000</f>
        <v>#REF!</v>
      </c>
      <c r="BI30" t="e">
        <f>#REF!*1000000</f>
        <v>#REF!</v>
      </c>
      <c r="BJ30">
        <f>Z30*100000</f>
        <v>0</v>
      </c>
      <c r="BK30">
        <f>AA30*10000</f>
        <v>0</v>
      </c>
      <c r="BL30">
        <f>AB30*1000</f>
        <v>0</v>
      </c>
      <c r="BM30">
        <f>AC30*100</f>
        <v>0</v>
      </c>
      <c r="BN30">
        <f>AD30*10</f>
        <v>0</v>
      </c>
      <c r="BO30">
        <f>AE30*1</f>
        <v>0</v>
      </c>
    </row>
    <row r="31" spans="2:67" ht="18.95" customHeight="1">
      <c r="B31" s="116" t="s">
        <v>29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8"/>
      <c r="T31" s="119"/>
      <c r="U31" s="120"/>
      <c r="V31" s="120"/>
      <c r="W31" s="120"/>
      <c r="X31" s="120"/>
      <c r="Y31" s="120"/>
      <c r="Z31" s="113" t="str">
        <f>IF(SUM(Z27:AE30)=0,"",SUM(Z27:AE30))</f>
        <v/>
      </c>
      <c r="AA31" s="114"/>
      <c r="AB31" s="114"/>
      <c r="AC31" s="114"/>
      <c r="AD31" s="114"/>
      <c r="AE31" s="115"/>
      <c r="AF31" s="121"/>
      <c r="AG31" s="121"/>
      <c r="AH31" s="121"/>
      <c r="AI31" s="121"/>
      <c r="AJ31" s="121"/>
      <c r="AK31" s="121"/>
      <c r="AL31" s="122"/>
      <c r="AM31" s="34"/>
      <c r="AN31" s="34"/>
      <c r="AO31" s="14"/>
      <c r="BF31" t="e">
        <f>SUM(BF27:BF30)</f>
        <v>#REF!</v>
      </c>
      <c r="BG31" s="14" t="e">
        <f>INT(BF31/100000000)</f>
        <v>#REF!</v>
      </c>
      <c r="BH31" s="14" t="e">
        <f>INT(BF31/10000000)</f>
        <v>#REF!</v>
      </c>
      <c r="BI31" s="14" t="e">
        <f>INT(BF31/1000000)</f>
        <v>#REF!</v>
      </c>
      <c r="BJ31" s="14" t="e">
        <f>INT(BF31/100000)</f>
        <v>#REF!</v>
      </c>
      <c r="BK31" s="14" t="e">
        <f>INT(BF31/10000)</f>
        <v>#REF!</v>
      </c>
      <c r="BL31" s="14" t="e">
        <f>INT(BF31/1000)</f>
        <v>#REF!</v>
      </c>
      <c r="BM31" s="14" t="e">
        <f>INT(BF31/100)</f>
        <v>#REF!</v>
      </c>
      <c r="BN31" s="14" t="e">
        <f>INT(BF31/10)</f>
        <v>#REF!</v>
      </c>
      <c r="BO31" s="14" t="e">
        <f>INT(BF31/1)</f>
        <v>#REF!</v>
      </c>
    </row>
    <row r="32" spans="2:67" ht="18.95" customHeight="1">
      <c r="B32" s="116" t="s">
        <v>26</v>
      </c>
      <c r="C32" s="117"/>
      <c r="D32" s="117"/>
      <c r="E32" s="134"/>
      <c r="F32" s="117"/>
      <c r="G32" s="117"/>
      <c r="H32" s="117"/>
      <c r="I32" s="117"/>
      <c r="J32" s="118"/>
      <c r="K32" s="125" t="s">
        <v>82</v>
      </c>
      <c r="L32" s="126"/>
      <c r="M32" s="126"/>
      <c r="N32" s="126"/>
      <c r="O32" s="126"/>
      <c r="P32" s="126"/>
      <c r="Q32" s="126"/>
      <c r="R32" s="126"/>
      <c r="S32" s="127"/>
      <c r="T32" s="114"/>
      <c r="U32" s="114"/>
      <c r="V32" s="114"/>
      <c r="W32" s="114"/>
      <c r="X32" s="114"/>
      <c r="Y32" s="114"/>
      <c r="Z32" s="128" t="s">
        <v>54</v>
      </c>
      <c r="AA32" s="129"/>
      <c r="AB32" s="129"/>
      <c r="AC32" s="129"/>
      <c r="AD32" s="129"/>
      <c r="AE32" s="130"/>
      <c r="AF32" s="136" t="s">
        <v>20</v>
      </c>
      <c r="AG32" s="117"/>
      <c r="AH32" s="117"/>
      <c r="AI32" s="117"/>
      <c r="AJ32" s="117"/>
      <c r="AK32" s="117" t="s">
        <v>21</v>
      </c>
      <c r="AL32" s="124"/>
      <c r="AM32" s="16"/>
      <c r="AN32" s="14"/>
      <c r="BF32" t="e">
        <f>SUM(BG32:BO32)</f>
        <v>#REF!</v>
      </c>
      <c r="BG32">
        <f>T32*100000000</f>
        <v>0</v>
      </c>
      <c r="BH32">
        <f>U32*10000000</f>
        <v>0</v>
      </c>
      <c r="BI32">
        <f>V32*1000000</f>
        <v>0</v>
      </c>
      <c r="BJ32">
        <f>W32*100000</f>
        <v>0</v>
      </c>
      <c r="BK32">
        <f>X32*10000</f>
        <v>0</v>
      </c>
      <c r="BL32">
        <f>Y32*1000</f>
        <v>0</v>
      </c>
      <c r="BM32" t="e">
        <f>#REF!*100</f>
        <v>#REF!</v>
      </c>
      <c r="BN32" t="e">
        <f>#REF!*10</f>
        <v>#REF!</v>
      </c>
      <c r="BO32" t="e">
        <f>#REF!*1</f>
        <v>#REF!</v>
      </c>
    </row>
    <row r="33" spans="2:67" ht="18.95" customHeight="1">
      <c r="B33" s="9"/>
      <c r="C33" s="10"/>
      <c r="D33" s="10"/>
      <c r="E33" s="10"/>
      <c r="F33" s="10"/>
      <c r="G33" s="10"/>
      <c r="H33" s="10"/>
      <c r="I33" s="10"/>
      <c r="J33" s="10"/>
      <c r="K33" s="125" t="s">
        <v>83</v>
      </c>
      <c r="L33" s="126"/>
      <c r="M33" s="126"/>
      <c r="N33" s="126"/>
      <c r="O33" s="126"/>
      <c r="P33" s="126"/>
      <c r="Q33" s="126"/>
      <c r="R33" s="126"/>
      <c r="S33" s="127"/>
      <c r="T33" s="114"/>
      <c r="U33" s="114"/>
      <c r="V33" s="114"/>
      <c r="W33" s="114"/>
      <c r="X33" s="114"/>
      <c r="Y33" s="114"/>
      <c r="Z33" s="128" t="s">
        <v>55</v>
      </c>
      <c r="AA33" s="129"/>
      <c r="AB33" s="129"/>
      <c r="AC33" s="129"/>
      <c r="AD33" s="129"/>
      <c r="AE33" s="130"/>
      <c r="AF33" s="131" t="str">
        <f>IF(T34&lt;&gt;"",T34/T32,"")</f>
        <v/>
      </c>
      <c r="AG33" s="132"/>
      <c r="AH33" s="132"/>
      <c r="AI33" s="132"/>
      <c r="AJ33" s="132"/>
      <c r="AK33" s="132"/>
      <c r="AL33" s="133"/>
      <c r="BF33" t="e">
        <f>SUM(BG33:BO33)</f>
        <v>#REF!</v>
      </c>
      <c r="BG33">
        <f>T33*100000000</f>
        <v>0</v>
      </c>
      <c r="BH33">
        <f>U33*10000000</f>
        <v>0</v>
      </c>
      <c r="BI33">
        <f>V33*1000000</f>
        <v>0</v>
      </c>
      <c r="BJ33">
        <f>W33*100000</f>
        <v>0</v>
      </c>
      <c r="BK33">
        <f>X33*10000</f>
        <v>0</v>
      </c>
      <c r="BL33">
        <f>Y33*1000</f>
        <v>0</v>
      </c>
      <c r="BM33" t="e">
        <f>#REF!*100</f>
        <v>#REF!</v>
      </c>
      <c r="BN33" t="e">
        <f>#REF!*10</f>
        <v>#REF!</v>
      </c>
      <c r="BO33" t="e">
        <f>#REF!*1</f>
        <v>#REF!</v>
      </c>
    </row>
    <row r="34" spans="2:67" ht="18.95" customHeight="1">
      <c r="B34" s="9"/>
      <c r="C34" s="10"/>
      <c r="D34" s="10"/>
      <c r="E34" s="10"/>
      <c r="F34" s="10"/>
      <c r="G34" s="10"/>
      <c r="H34" s="10"/>
      <c r="I34" s="10"/>
      <c r="J34" s="10"/>
      <c r="K34" s="138" t="s">
        <v>22</v>
      </c>
      <c r="L34" s="138"/>
      <c r="M34" s="138"/>
      <c r="N34" s="138"/>
      <c r="O34" s="138"/>
      <c r="P34" s="138"/>
      <c r="Q34" s="138"/>
      <c r="R34" s="138"/>
      <c r="S34" s="138"/>
      <c r="T34" s="114"/>
      <c r="U34" s="114"/>
      <c r="V34" s="114"/>
      <c r="W34" s="114"/>
      <c r="X34" s="114"/>
      <c r="Y34" s="114"/>
      <c r="Z34" s="128" t="s">
        <v>56</v>
      </c>
      <c r="AA34" s="129"/>
      <c r="AB34" s="129"/>
      <c r="AC34" s="129"/>
      <c r="AD34" s="129"/>
      <c r="AE34" s="130"/>
      <c r="AF34" s="131" t="str">
        <f>IF(T32&lt;&gt;"",(T33+T34)/T32,"")</f>
        <v/>
      </c>
      <c r="AG34" s="132"/>
      <c r="AH34" s="132"/>
      <c r="AI34" s="132"/>
      <c r="AJ34" s="132"/>
      <c r="AK34" s="132"/>
      <c r="AL34" s="133"/>
    </row>
    <row r="35" spans="2:67" ht="18.95" customHeight="1" thickBot="1">
      <c r="B35" s="9"/>
      <c r="C35" s="10"/>
      <c r="D35" s="10"/>
      <c r="E35" s="10"/>
      <c r="F35" s="10"/>
      <c r="G35" s="10"/>
      <c r="H35" s="10"/>
      <c r="I35" s="10"/>
      <c r="J35" s="10"/>
      <c r="K35" s="139" t="s">
        <v>15</v>
      </c>
      <c r="L35" s="140"/>
      <c r="M35" s="140"/>
      <c r="N35" s="140"/>
      <c r="O35" s="140"/>
      <c r="P35" s="140"/>
      <c r="Q35" s="140"/>
      <c r="R35" s="140"/>
      <c r="S35" s="141"/>
      <c r="T35" s="114" t="str">
        <f>IF(T32&lt;&gt;"",T32-T33-T34,"")</f>
        <v/>
      </c>
      <c r="U35" s="114"/>
      <c r="V35" s="114"/>
      <c r="W35" s="114"/>
      <c r="X35" s="114"/>
      <c r="Y35" s="114"/>
      <c r="Z35" s="38"/>
      <c r="AA35" s="39"/>
      <c r="AB35" s="39"/>
      <c r="AC35" s="39"/>
      <c r="AD35" s="39"/>
      <c r="AE35" s="40"/>
      <c r="AF35" s="142"/>
      <c r="AG35" s="143"/>
      <c r="AH35" s="143"/>
      <c r="AI35" s="143"/>
      <c r="AJ35" s="143"/>
      <c r="AK35" s="143"/>
      <c r="AL35" s="144"/>
      <c r="BF35" t="e">
        <f>IF(BF32=0,"",BF32-BF31-BF33)</f>
        <v>#REF!</v>
      </c>
      <c r="BG35" s="14">
        <f>INT(_xlfn.AGGREGATE(9,7,BF35)/10000000)</f>
        <v>0</v>
      </c>
      <c r="BH35" s="14">
        <f>INT(_xlfn.AGGREGATE(9,7,BF35)/10000000)</f>
        <v>0</v>
      </c>
      <c r="BI35" s="14">
        <f>INT(_xlfn.AGGREGATE(9,7,BF35)/1000000)</f>
        <v>0</v>
      </c>
      <c r="BJ35" s="14">
        <f>INT(_xlfn.AGGREGATE(9,7,BF35)/100000)</f>
        <v>0</v>
      </c>
      <c r="BK35" s="14">
        <f>INT(_xlfn.AGGREGATE(9,7,BF35)/10000)</f>
        <v>0</v>
      </c>
      <c r="BL35" s="14">
        <f>INT(_xlfn.AGGREGATE(9,7,BF35)/1000)</f>
        <v>0</v>
      </c>
      <c r="BM35" s="14">
        <f>INT(_xlfn.AGGREGATE(9,7,BF35)/100)</f>
        <v>0</v>
      </c>
      <c r="BN35" s="14">
        <f>INT(_xlfn.AGGREGATE(9,7,BF35)/10)</f>
        <v>0</v>
      </c>
      <c r="BO35" s="14">
        <f>INT(_xlfn.AGGREGATE(9,7,BF35)/1)</f>
        <v>0</v>
      </c>
    </row>
    <row r="36" spans="2:67" ht="18.95" customHeight="1">
      <c r="B36" s="91" t="s">
        <v>27</v>
      </c>
      <c r="C36" s="92"/>
      <c r="D36" s="92"/>
      <c r="E36" s="92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" t="s">
        <v>53</v>
      </c>
      <c r="AA36" s="19"/>
      <c r="AB36" s="19"/>
      <c r="AC36" s="194"/>
      <c r="AD36" s="194"/>
      <c r="AE36" s="194"/>
      <c r="AF36" s="194"/>
      <c r="AG36" s="194"/>
      <c r="AH36" s="19" t="s">
        <v>19</v>
      </c>
      <c r="AI36" s="19"/>
      <c r="AJ36" s="19"/>
      <c r="AK36" s="19"/>
      <c r="AL36" s="20"/>
    </row>
    <row r="37" spans="2:67" ht="18.95" customHeight="1">
      <c r="B37" s="110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2"/>
      <c r="T37" s="98"/>
      <c r="U37" s="99"/>
      <c r="V37" s="99"/>
      <c r="W37" s="99"/>
      <c r="X37" s="99"/>
      <c r="Y37" s="99"/>
      <c r="Z37" s="113"/>
      <c r="AA37" s="114"/>
      <c r="AB37" s="114"/>
      <c r="AC37" s="114"/>
      <c r="AD37" s="114"/>
      <c r="AE37" s="115"/>
      <c r="AF37" s="103"/>
      <c r="AG37" s="103"/>
      <c r="AH37" s="103"/>
      <c r="AI37" s="103"/>
      <c r="AJ37" s="103"/>
      <c r="AK37" s="103"/>
      <c r="AL37" s="104"/>
      <c r="AM37" s="31"/>
      <c r="AN37" s="32"/>
      <c r="AO37" s="15"/>
      <c r="AP37" t="str">
        <f>IF(AM37="","",ROUND(AM37,0))</f>
        <v/>
      </c>
      <c r="BF37" t="e">
        <f>SUM(BG37:BO37)</f>
        <v>#REF!</v>
      </c>
      <c r="BG37" t="e">
        <f>#REF!*100000000</f>
        <v>#REF!</v>
      </c>
      <c r="BH37" t="e">
        <f>#REF!*10000000</f>
        <v>#REF!</v>
      </c>
      <c r="BI37" t="e">
        <f>#REF!*1000000</f>
        <v>#REF!</v>
      </c>
      <c r="BJ37">
        <f>Z37*100000</f>
        <v>0</v>
      </c>
      <c r="BK37">
        <f>AA37*10000</f>
        <v>0</v>
      </c>
      <c r="BL37">
        <f>AB37*1000</f>
        <v>0</v>
      </c>
      <c r="BM37">
        <f>AC37*100</f>
        <v>0</v>
      </c>
      <c r="BN37">
        <f>AD37*10</f>
        <v>0</v>
      </c>
      <c r="BO37">
        <f>AE37*1</f>
        <v>0</v>
      </c>
    </row>
    <row r="38" spans="2:67" ht="18.95" customHeight="1"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2"/>
      <c r="T38" s="98"/>
      <c r="U38" s="99"/>
      <c r="V38" s="99"/>
      <c r="W38" s="99"/>
      <c r="X38" s="99"/>
      <c r="Y38" s="99"/>
      <c r="Z38" s="113"/>
      <c r="AA38" s="114"/>
      <c r="AB38" s="114"/>
      <c r="AC38" s="114"/>
      <c r="AD38" s="114"/>
      <c r="AE38" s="115"/>
      <c r="AF38" s="103"/>
      <c r="AG38" s="103"/>
      <c r="AH38" s="103"/>
      <c r="AI38" s="103"/>
      <c r="AJ38" s="103"/>
      <c r="AK38" s="103"/>
      <c r="AL38" s="104"/>
      <c r="AM38" s="31"/>
      <c r="AN38" s="32"/>
      <c r="AO38" s="14"/>
      <c r="AP38" t="str">
        <f>IF(AM38="","",ROUND(AM38,0))</f>
        <v/>
      </c>
      <c r="BF38" t="e">
        <f>SUM(BG38:BO38)</f>
        <v>#REF!</v>
      </c>
      <c r="BG38" t="e">
        <f>#REF!*100000000</f>
        <v>#REF!</v>
      </c>
      <c r="BH38" t="e">
        <f>#REF!*10000000</f>
        <v>#REF!</v>
      </c>
      <c r="BI38" t="e">
        <f>#REF!*1000000</f>
        <v>#REF!</v>
      </c>
      <c r="BJ38">
        <f>Z38*100000</f>
        <v>0</v>
      </c>
      <c r="BK38">
        <f>AA38*10000</f>
        <v>0</v>
      </c>
      <c r="BL38">
        <f>AB38*1000</f>
        <v>0</v>
      </c>
      <c r="BM38">
        <f>AC38*100</f>
        <v>0</v>
      </c>
      <c r="BN38">
        <f>AD38*10</f>
        <v>0</v>
      </c>
      <c r="BO38">
        <f>AE38*1</f>
        <v>0</v>
      </c>
    </row>
    <row r="39" spans="2:67" ht="18.95" customHeight="1"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2"/>
      <c r="T39" s="98"/>
      <c r="U39" s="99"/>
      <c r="V39" s="99"/>
      <c r="W39" s="99"/>
      <c r="X39" s="99"/>
      <c r="Y39" s="99"/>
      <c r="Z39" s="113"/>
      <c r="AA39" s="114"/>
      <c r="AB39" s="114"/>
      <c r="AC39" s="114"/>
      <c r="AD39" s="114"/>
      <c r="AE39" s="115"/>
      <c r="AF39" s="103"/>
      <c r="AG39" s="103"/>
      <c r="AH39" s="103"/>
      <c r="AI39" s="103"/>
      <c r="AJ39" s="103"/>
      <c r="AK39" s="103"/>
      <c r="AL39" s="104"/>
      <c r="AM39" s="31"/>
      <c r="AN39" s="32"/>
      <c r="AO39" s="14"/>
      <c r="AP39" t="str">
        <f>IF(AM39="","",ROUND(AM39,0))</f>
        <v/>
      </c>
      <c r="BF39" t="e">
        <f>SUM(BG39:BO39)</f>
        <v>#REF!</v>
      </c>
      <c r="BG39" t="e">
        <f>#REF!*100000000</f>
        <v>#REF!</v>
      </c>
      <c r="BH39" t="e">
        <f>#REF!*10000000</f>
        <v>#REF!</v>
      </c>
      <c r="BI39" t="e">
        <f>#REF!*1000000</f>
        <v>#REF!</v>
      </c>
      <c r="BJ39">
        <f>Z39*100000</f>
        <v>0</v>
      </c>
      <c r="BK39">
        <f>AA39*10000</f>
        <v>0</v>
      </c>
      <c r="BL39">
        <f>AB39*1000</f>
        <v>0</v>
      </c>
      <c r="BM39">
        <f>AC39*100</f>
        <v>0</v>
      </c>
      <c r="BN39">
        <f>AD39*10</f>
        <v>0</v>
      </c>
      <c r="BO39">
        <f>AE39*1</f>
        <v>0</v>
      </c>
    </row>
    <row r="40" spans="2:67" ht="18.95" customHeight="1"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2"/>
      <c r="T40" s="98"/>
      <c r="U40" s="99"/>
      <c r="V40" s="99"/>
      <c r="W40" s="99"/>
      <c r="X40" s="99"/>
      <c r="Y40" s="99"/>
      <c r="Z40" s="113"/>
      <c r="AA40" s="114"/>
      <c r="AB40" s="114"/>
      <c r="AC40" s="114"/>
      <c r="AD40" s="114"/>
      <c r="AE40" s="115"/>
      <c r="AF40" s="103"/>
      <c r="AG40" s="103"/>
      <c r="AH40" s="103"/>
      <c r="AI40" s="103"/>
      <c r="AJ40" s="103"/>
      <c r="AK40" s="103"/>
      <c r="AL40" s="104"/>
      <c r="AM40" s="31"/>
      <c r="AN40" s="32"/>
      <c r="AO40" s="14"/>
      <c r="AP40" t="str">
        <f>IF(AM40="","",ROUND(AM40,0))</f>
        <v/>
      </c>
      <c r="BF40" t="e">
        <f>SUM(BG40:BO40)</f>
        <v>#REF!</v>
      </c>
      <c r="BG40" t="e">
        <f>#REF!*100000000</f>
        <v>#REF!</v>
      </c>
      <c r="BH40" t="e">
        <f>#REF!*10000000</f>
        <v>#REF!</v>
      </c>
      <c r="BI40" t="e">
        <f>#REF!*1000000</f>
        <v>#REF!</v>
      </c>
      <c r="BJ40">
        <f>Z40*100000</f>
        <v>0</v>
      </c>
      <c r="BK40">
        <f>AA40*10000</f>
        <v>0</v>
      </c>
      <c r="BL40">
        <f>AB40*1000</f>
        <v>0</v>
      </c>
      <c r="BM40">
        <f>AC40*100</f>
        <v>0</v>
      </c>
      <c r="BN40">
        <f>AD40*10</f>
        <v>0</v>
      </c>
      <c r="BO40">
        <f>AE40*1</f>
        <v>0</v>
      </c>
    </row>
    <row r="41" spans="2:67" ht="18.95" customHeight="1">
      <c r="B41" s="116" t="s">
        <v>29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8"/>
      <c r="T41" s="119"/>
      <c r="U41" s="120"/>
      <c r="V41" s="120"/>
      <c r="W41" s="120"/>
      <c r="X41" s="120"/>
      <c r="Y41" s="120"/>
      <c r="Z41" s="113" t="str">
        <f>IF(SUM(Z37:AE40)=0,"",SUM(Z37:AE40))</f>
        <v/>
      </c>
      <c r="AA41" s="114"/>
      <c r="AB41" s="114"/>
      <c r="AC41" s="114"/>
      <c r="AD41" s="114"/>
      <c r="AE41" s="115"/>
      <c r="AF41" s="121"/>
      <c r="AG41" s="121"/>
      <c r="AH41" s="121"/>
      <c r="AI41" s="121"/>
      <c r="AJ41" s="121"/>
      <c r="AK41" s="121"/>
      <c r="AL41" s="122"/>
      <c r="AM41" s="34"/>
      <c r="AN41" s="34"/>
      <c r="AO41" s="14"/>
      <c r="BF41" t="e">
        <f>SUM(BF37:BF40)</f>
        <v>#REF!</v>
      </c>
      <c r="BG41" s="14" t="e">
        <f>INT(BF41/100000000)</f>
        <v>#REF!</v>
      </c>
      <c r="BH41" s="14" t="e">
        <f>INT(BF41/10000000)</f>
        <v>#REF!</v>
      </c>
      <c r="BI41" s="14" t="e">
        <f>INT(BF41/1000000)</f>
        <v>#REF!</v>
      </c>
      <c r="BJ41" s="14" t="e">
        <f>INT(BF41/100000)</f>
        <v>#REF!</v>
      </c>
      <c r="BK41" s="14" t="e">
        <f>INT(BF41/10000)</f>
        <v>#REF!</v>
      </c>
      <c r="BL41" s="14" t="e">
        <f>INT(BF41/1000)</f>
        <v>#REF!</v>
      </c>
      <c r="BM41" s="14" t="e">
        <f>INT(BF41/100)</f>
        <v>#REF!</v>
      </c>
      <c r="BN41" s="14" t="e">
        <f>INT(BF41/10)</f>
        <v>#REF!</v>
      </c>
      <c r="BO41" s="14" t="e">
        <f>INT(BF41/1)</f>
        <v>#REF!</v>
      </c>
    </row>
    <row r="42" spans="2:67" ht="18.95" customHeight="1">
      <c r="B42" s="116" t="s">
        <v>26</v>
      </c>
      <c r="C42" s="117"/>
      <c r="D42" s="117"/>
      <c r="E42" s="134"/>
      <c r="F42" s="117"/>
      <c r="G42" s="117"/>
      <c r="H42" s="117"/>
      <c r="I42" s="117"/>
      <c r="J42" s="118"/>
      <c r="K42" s="125" t="s">
        <v>82</v>
      </c>
      <c r="L42" s="126"/>
      <c r="M42" s="126"/>
      <c r="N42" s="126"/>
      <c r="O42" s="126"/>
      <c r="P42" s="126"/>
      <c r="Q42" s="126"/>
      <c r="R42" s="126"/>
      <c r="S42" s="127"/>
      <c r="T42" s="114"/>
      <c r="U42" s="114"/>
      <c r="V42" s="114"/>
      <c r="W42" s="114"/>
      <c r="X42" s="114"/>
      <c r="Y42" s="114"/>
      <c r="Z42" s="128" t="s">
        <v>54</v>
      </c>
      <c r="AA42" s="129"/>
      <c r="AB42" s="129"/>
      <c r="AC42" s="129"/>
      <c r="AD42" s="129"/>
      <c r="AE42" s="130"/>
      <c r="AF42" s="136" t="s">
        <v>20</v>
      </c>
      <c r="AG42" s="117"/>
      <c r="AH42" s="117"/>
      <c r="AI42" s="117"/>
      <c r="AJ42" s="117"/>
      <c r="AK42" s="117" t="s">
        <v>21</v>
      </c>
      <c r="AL42" s="124"/>
      <c r="AM42" s="16"/>
      <c r="AN42" s="14"/>
      <c r="BF42" t="e">
        <f>SUM(BG42:BO42)</f>
        <v>#REF!</v>
      </c>
      <c r="BG42">
        <f>T42*100000000</f>
        <v>0</v>
      </c>
      <c r="BH42">
        <f>U42*10000000</f>
        <v>0</v>
      </c>
      <c r="BI42">
        <f>V42*1000000</f>
        <v>0</v>
      </c>
      <c r="BJ42">
        <f>W42*100000</f>
        <v>0</v>
      </c>
      <c r="BK42">
        <f>X42*10000</f>
        <v>0</v>
      </c>
      <c r="BL42">
        <f>Y42*1000</f>
        <v>0</v>
      </c>
      <c r="BM42" t="e">
        <f>#REF!*100</f>
        <v>#REF!</v>
      </c>
      <c r="BN42" t="e">
        <f>#REF!*10</f>
        <v>#REF!</v>
      </c>
      <c r="BO42" t="e">
        <f>#REF!*1</f>
        <v>#REF!</v>
      </c>
    </row>
    <row r="43" spans="2:67" ht="18.95" customHeight="1">
      <c r="B43" s="9"/>
      <c r="C43" s="10"/>
      <c r="D43" s="10"/>
      <c r="E43" s="10"/>
      <c r="F43" s="10"/>
      <c r="G43" s="10"/>
      <c r="H43" s="10"/>
      <c r="I43" s="10"/>
      <c r="J43" s="10"/>
      <c r="K43" s="125" t="s">
        <v>83</v>
      </c>
      <c r="L43" s="126"/>
      <c r="M43" s="126"/>
      <c r="N43" s="126"/>
      <c r="O43" s="126"/>
      <c r="P43" s="126"/>
      <c r="Q43" s="126"/>
      <c r="R43" s="126"/>
      <c r="S43" s="127"/>
      <c r="T43" s="114"/>
      <c r="U43" s="114"/>
      <c r="V43" s="114"/>
      <c r="W43" s="114"/>
      <c r="X43" s="114"/>
      <c r="Y43" s="114"/>
      <c r="Z43" s="128" t="s">
        <v>55</v>
      </c>
      <c r="AA43" s="129"/>
      <c r="AB43" s="129"/>
      <c r="AC43" s="129"/>
      <c r="AD43" s="129"/>
      <c r="AE43" s="130"/>
      <c r="AF43" s="131" t="str">
        <f>IF(T44&lt;&gt;"",T44/T42,"")</f>
        <v/>
      </c>
      <c r="AG43" s="132"/>
      <c r="AH43" s="132"/>
      <c r="AI43" s="132"/>
      <c r="AJ43" s="132"/>
      <c r="AK43" s="132"/>
      <c r="AL43" s="133"/>
      <c r="BF43" t="e">
        <f>SUM(BG43:BO43)</f>
        <v>#REF!</v>
      </c>
      <c r="BG43">
        <f>T43*100000000</f>
        <v>0</v>
      </c>
      <c r="BH43">
        <f>U43*10000000</f>
        <v>0</v>
      </c>
      <c r="BI43">
        <f>V43*1000000</f>
        <v>0</v>
      </c>
      <c r="BJ43">
        <f>W43*100000</f>
        <v>0</v>
      </c>
      <c r="BK43">
        <f>X43*10000</f>
        <v>0</v>
      </c>
      <c r="BL43">
        <f>Y43*1000</f>
        <v>0</v>
      </c>
      <c r="BM43" t="e">
        <f>#REF!*100</f>
        <v>#REF!</v>
      </c>
      <c r="BN43" t="e">
        <f>#REF!*10</f>
        <v>#REF!</v>
      </c>
      <c r="BO43" t="e">
        <f>#REF!*1</f>
        <v>#REF!</v>
      </c>
    </row>
    <row r="44" spans="2:67" ht="18.95" customHeight="1">
      <c r="B44" s="9"/>
      <c r="C44" s="10"/>
      <c r="D44" s="10"/>
      <c r="E44" s="10"/>
      <c r="F44" s="10"/>
      <c r="G44" s="10"/>
      <c r="H44" s="10"/>
      <c r="I44" s="10"/>
      <c r="J44" s="10"/>
      <c r="K44" s="138" t="s">
        <v>22</v>
      </c>
      <c r="L44" s="138"/>
      <c r="M44" s="138"/>
      <c r="N44" s="138"/>
      <c r="O44" s="138"/>
      <c r="P44" s="138"/>
      <c r="Q44" s="138"/>
      <c r="R44" s="138"/>
      <c r="S44" s="138"/>
      <c r="T44" s="114"/>
      <c r="U44" s="114"/>
      <c r="V44" s="114"/>
      <c r="W44" s="114"/>
      <c r="X44" s="114"/>
      <c r="Y44" s="114"/>
      <c r="Z44" s="128" t="s">
        <v>56</v>
      </c>
      <c r="AA44" s="129"/>
      <c r="AB44" s="129"/>
      <c r="AC44" s="129"/>
      <c r="AD44" s="129"/>
      <c r="AE44" s="130"/>
      <c r="AF44" s="131" t="str">
        <f>IF(T42&lt;&gt;"",(T43+T44)/T42,"")</f>
        <v/>
      </c>
      <c r="AG44" s="132"/>
      <c r="AH44" s="132"/>
      <c r="AI44" s="132"/>
      <c r="AJ44" s="132"/>
      <c r="AK44" s="132"/>
      <c r="AL44" s="133"/>
    </row>
    <row r="45" spans="2:67" ht="18.95" customHeight="1" thickBot="1">
      <c r="B45" s="9"/>
      <c r="C45" s="10"/>
      <c r="D45" s="10"/>
      <c r="E45" s="10"/>
      <c r="F45" s="10"/>
      <c r="G45" s="10"/>
      <c r="H45" s="10"/>
      <c r="I45" s="10"/>
      <c r="J45" s="10"/>
      <c r="K45" s="139" t="s">
        <v>15</v>
      </c>
      <c r="L45" s="140"/>
      <c r="M45" s="140"/>
      <c r="N45" s="140"/>
      <c r="O45" s="140"/>
      <c r="P45" s="140"/>
      <c r="Q45" s="140"/>
      <c r="R45" s="140"/>
      <c r="S45" s="141"/>
      <c r="T45" s="114" t="str">
        <f>IF(T42&lt;&gt;"",T42-T43-T44,"")</f>
        <v/>
      </c>
      <c r="U45" s="114"/>
      <c r="V45" s="114"/>
      <c r="W45" s="114"/>
      <c r="X45" s="114"/>
      <c r="Y45" s="114"/>
      <c r="Z45" s="38"/>
      <c r="AA45" s="39"/>
      <c r="AB45" s="39"/>
      <c r="AC45" s="39"/>
      <c r="AD45" s="39"/>
      <c r="AE45" s="40"/>
      <c r="AF45" s="142"/>
      <c r="AG45" s="143"/>
      <c r="AH45" s="143"/>
      <c r="AI45" s="143"/>
      <c r="AJ45" s="143"/>
      <c r="AK45" s="143"/>
      <c r="AL45" s="144"/>
      <c r="BF45" t="e">
        <f>IF(BF42=0,"",BF42-BF41-BF43)</f>
        <v>#REF!</v>
      </c>
      <c r="BG45" s="14">
        <f>INT(_xlfn.AGGREGATE(9,7,BF45)/10000000)</f>
        <v>0</v>
      </c>
      <c r="BH45" s="14">
        <f>INT(_xlfn.AGGREGATE(9,7,BF45)/10000000)</f>
        <v>0</v>
      </c>
      <c r="BI45" s="14">
        <f>INT(_xlfn.AGGREGATE(9,7,BF45)/1000000)</f>
        <v>0</v>
      </c>
      <c r="BJ45" s="14">
        <f>INT(_xlfn.AGGREGATE(9,7,BF45)/100000)</f>
        <v>0</v>
      </c>
      <c r="BK45" s="14">
        <f>INT(_xlfn.AGGREGATE(9,7,BF45)/10000)</f>
        <v>0</v>
      </c>
      <c r="BL45" s="14">
        <f>INT(_xlfn.AGGREGATE(9,7,BF45)/1000)</f>
        <v>0</v>
      </c>
      <c r="BM45" s="14">
        <f>INT(_xlfn.AGGREGATE(9,7,BF45)/100)</f>
        <v>0</v>
      </c>
      <c r="BN45" s="14">
        <f>INT(_xlfn.AGGREGATE(9,7,BF45)/10)</f>
        <v>0</v>
      </c>
      <c r="BO45" s="14">
        <f>INT(_xlfn.AGGREGATE(9,7,BF45)/1)</f>
        <v>0</v>
      </c>
    </row>
    <row r="46" spans="2:67" ht="18.75" customHeight="1" thickBot="1">
      <c r="B46" s="145" t="s">
        <v>28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7"/>
      <c r="T46" s="148"/>
      <c r="U46" s="149"/>
      <c r="V46" s="149"/>
      <c r="W46" s="149"/>
      <c r="X46" s="149"/>
      <c r="Y46" s="149"/>
      <c r="Z46" s="150" t="str">
        <f>IF(SUM(Z21,Z31,Z41)=0,"",SUM(Z21,Z31,Z41))</f>
        <v/>
      </c>
      <c r="AA46" s="151"/>
      <c r="AB46" s="151"/>
      <c r="AC46" s="151"/>
      <c r="AD46" s="151"/>
      <c r="AE46" s="152"/>
      <c r="AF46" s="153"/>
      <c r="AG46" s="153"/>
      <c r="AH46" s="153"/>
      <c r="AI46" s="153"/>
      <c r="AJ46" s="153"/>
      <c r="AK46" s="153"/>
      <c r="AL46" s="154"/>
      <c r="AN46" s="14"/>
      <c r="AO46" s="14"/>
      <c r="AP46" s="14" t="str">
        <f>IF(AO19="","",SUM(AO19,AO39))</f>
        <v/>
      </c>
      <c r="BF46" t="e">
        <f>SUM(BF21,BF41)</f>
        <v>#REF!</v>
      </c>
      <c r="BG46" s="14" t="e">
        <f>INT(BF46/100000000)</f>
        <v>#REF!</v>
      </c>
      <c r="BH46" s="14" t="e">
        <f>INT(BF46/10000000)</f>
        <v>#REF!</v>
      </c>
      <c r="BI46" s="14" t="e">
        <f>INT(BF46/1000000)</f>
        <v>#REF!</v>
      </c>
      <c r="BJ46" s="14" t="e">
        <f>INT(BF46/100000)</f>
        <v>#REF!</v>
      </c>
      <c r="BK46" s="14" t="e">
        <f>INT(BF46/10000)</f>
        <v>#REF!</v>
      </c>
      <c r="BL46" s="14" t="e">
        <f>INT(BF46/1000)</f>
        <v>#REF!</v>
      </c>
      <c r="BM46" s="14" t="e">
        <f>INT(BF46/100)</f>
        <v>#REF!</v>
      </c>
      <c r="BN46" s="14" t="e">
        <f>INT(BF46/10)</f>
        <v>#REF!</v>
      </c>
      <c r="BO46" s="14" t="e">
        <f>INT(BF46/1)</f>
        <v>#REF!</v>
      </c>
    </row>
  </sheetData>
  <sheetProtection algorithmName="SHA-512" hashValue="zJbH8zDqLTr4PZPUa86zCE19xs0aqYxA1/F3YA5JoPpM9rY6rWiorPuawqirGX5xCakMf+kPJLKwBobvhFKXAA==" saltValue="ikHvGJxpmcRaz8dcQeFgZg==" spinCount="100000" sheet="1" objects="1"/>
  <protectedRanges>
    <protectedRange sqref="F16 B17:S20 AC16 Z17:AL20 F22 T22:Y24 AH22 F26 B27:S30 AC26 Z27:AL30 F32 T32:Y34 AH32 F36 AC36 B37:S40 Z37:AL40 T42:Y44 AH42" name="範囲1"/>
  </protectedRanges>
  <mergeCells count="151">
    <mergeCell ref="B46:S46"/>
    <mergeCell ref="T46:Y46"/>
    <mergeCell ref="Z46:AE46"/>
    <mergeCell ref="AF46:AL46"/>
    <mergeCell ref="K44:S44"/>
    <mergeCell ref="T44:Y44"/>
    <mergeCell ref="Z44:AE44"/>
    <mergeCell ref="AF44:AL44"/>
    <mergeCell ref="K45:S45"/>
    <mergeCell ref="T45:Y45"/>
    <mergeCell ref="AF45:AL45"/>
    <mergeCell ref="AH42:AJ42"/>
    <mergeCell ref="AK42:AL42"/>
    <mergeCell ref="K43:S43"/>
    <mergeCell ref="T43:Y43"/>
    <mergeCell ref="Z43:AE43"/>
    <mergeCell ref="AF43:AL43"/>
    <mergeCell ref="B42:E42"/>
    <mergeCell ref="F42:J42"/>
    <mergeCell ref="K42:S42"/>
    <mergeCell ref="T42:Y42"/>
    <mergeCell ref="Z42:AE42"/>
    <mergeCell ref="AF42:AG42"/>
    <mergeCell ref="B40:S40"/>
    <mergeCell ref="T40:Y40"/>
    <mergeCell ref="Z40:AE40"/>
    <mergeCell ref="AF40:AL40"/>
    <mergeCell ref="B41:S41"/>
    <mergeCell ref="T41:Y41"/>
    <mergeCell ref="Z41:AE41"/>
    <mergeCell ref="AF41:AL41"/>
    <mergeCell ref="B38:S38"/>
    <mergeCell ref="T38:Y38"/>
    <mergeCell ref="Z38:AE38"/>
    <mergeCell ref="AF38:AL38"/>
    <mergeCell ref="B39:S39"/>
    <mergeCell ref="T39:Y39"/>
    <mergeCell ref="Z39:AE39"/>
    <mergeCell ref="AF39:AL39"/>
    <mergeCell ref="B36:E36"/>
    <mergeCell ref="F36:Y36"/>
    <mergeCell ref="AC36:AG36"/>
    <mergeCell ref="B37:S37"/>
    <mergeCell ref="T37:Y37"/>
    <mergeCell ref="Z37:AE37"/>
    <mergeCell ref="AF37:AL37"/>
    <mergeCell ref="K34:S34"/>
    <mergeCell ref="T34:Y34"/>
    <mergeCell ref="Z34:AE34"/>
    <mergeCell ref="AF34:AL34"/>
    <mergeCell ref="K35:S35"/>
    <mergeCell ref="T35:Y35"/>
    <mergeCell ref="AF35:AL35"/>
    <mergeCell ref="AH32:AJ32"/>
    <mergeCell ref="AK32:AL32"/>
    <mergeCell ref="K33:S33"/>
    <mergeCell ref="T33:Y33"/>
    <mergeCell ref="Z33:AE33"/>
    <mergeCell ref="AF33:AL33"/>
    <mergeCell ref="B32:E32"/>
    <mergeCell ref="F32:J32"/>
    <mergeCell ref="K32:S32"/>
    <mergeCell ref="T32:Y32"/>
    <mergeCell ref="Z32:AE32"/>
    <mergeCell ref="AF32:AG32"/>
    <mergeCell ref="B30:S30"/>
    <mergeCell ref="T30:Y30"/>
    <mergeCell ref="Z30:AE30"/>
    <mergeCell ref="AF30:AL30"/>
    <mergeCell ref="B31:S31"/>
    <mergeCell ref="T31:Y31"/>
    <mergeCell ref="Z31:AE31"/>
    <mergeCell ref="AF31:AL31"/>
    <mergeCell ref="B28:S28"/>
    <mergeCell ref="T28:Y28"/>
    <mergeCell ref="Z28:AE28"/>
    <mergeCell ref="AF28:AL28"/>
    <mergeCell ref="B29:S29"/>
    <mergeCell ref="T29:Y29"/>
    <mergeCell ref="Z29:AE29"/>
    <mergeCell ref="AF29:AL29"/>
    <mergeCell ref="B26:E26"/>
    <mergeCell ref="F26:Y26"/>
    <mergeCell ref="AC26:AG26"/>
    <mergeCell ref="B27:S27"/>
    <mergeCell ref="T27:Y27"/>
    <mergeCell ref="Z27:AE27"/>
    <mergeCell ref="AF27:AL27"/>
    <mergeCell ref="K24:S24"/>
    <mergeCell ref="T24:Y24"/>
    <mergeCell ref="Z24:AE24"/>
    <mergeCell ref="AF24:AL24"/>
    <mergeCell ref="K25:S25"/>
    <mergeCell ref="T25:Y25"/>
    <mergeCell ref="AF25:AL25"/>
    <mergeCell ref="AH22:AJ22"/>
    <mergeCell ref="AK22:AL22"/>
    <mergeCell ref="K23:S23"/>
    <mergeCell ref="T23:Y23"/>
    <mergeCell ref="Z23:AE23"/>
    <mergeCell ref="AF23:AL23"/>
    <mergeCell ref="B22:E22"/>
    <mergeCell ref="F22:J22"/>
    <mergeCell ref="K22:S22"/>
    <mergeCell ref="T22:Y22"/>
    <mergeCell ref="Z22:AE22"/>
    <mergeCell ref="AF22:AG22"/>
    <mergeCell ref="B20:S20"/>
    <mergeCell ref="T20:Y20"/>
    <mergeCell ref="Z20:AE20"/>
    <mergeCell ref="AF20:AL20"/>
    <mergeCell ref="B21:S21"/>
    <mergeCell ref="T21:Y21"/>
    <mergeCell ref="Z21:AE21"/>
    <mergeCell ref="AF21:AL21"/>
    <mergeCell ref="B18:S18"/>
    <mergeCell ref="T18:Y18"/>
    <mergeCell ref="Z18:AE18"/>
    <mergeCell ref="AF18:AL18"/>
    <mergeCell ref="B19:S19"/>
    <mergeCell ref="T19:Y19"/>
    <mergeCell ref="Z19:AE19"/>
    <mergeCell ref="AF19:AL19"/>
    <mergeCell ref="AF17:AL17"/>
    <mergeCell ref="B10:K11"/>
    <mergeCell ref="L10:X11"/>
    <mergeCell ref="B15:S15"/>
    <mergeCell ref="T15:Y15"/>
    <mergeCell ref="Z15:AE15"/>
    <mergeCell ref="AF15:AL15"/>
    <mergeCell ref="AD6:AL6"/>
    <mergeCell ref="AD7:AK7"/>
    <mergeCell ref="AD8:AK8"/>
    <mergeCell ref="Z8:AC8"/>
    <mergeCell ref="Z9:AC9"/>
    <mergeCell ref="AE9:AL9"/>
    <mergeCell ref="B16:E16"/>
    <mergeCell ref="F16:Y16"/>
    <mergeCell ref="AC16:AG16"/>
    <mergeCell ref="B17:S17"/>
    <mergeCell ref="T17:Y17"/>
    <mergeCell ref="Z17:AE17"/>
    <mergeCell ref="B1:J1"/>
    <mergeCell ref="AC2:AD2"/>
    <mergeCell ref="AE2:AL2"/>
    <mergeCell ref="AD4:AL4"/>
    <mergeCell ref="AD5:AL5"/>
    <mergeCell ref="Z4:AC4"/>
    <mergeCell ref="Z5:AC5"/>
    <mergeCell ref="Z6:AC6"/>
    <mergeCell ref="Z7:AC7"/>
  </mergeCells>
  <phoneticPr fontId="1"/>
  <conditionalFormatting sqref="F16:Y16 AC16:AG16 B17:S20 F22:J22 AH22:AJ22">
    <cfRule type="containsBlanks" dxfId="10" priority="4">
      <formula>LEN(TRIM(B16))=0</formula>
    </cfRule>
  </conditionalFormatting>
  <conditionalFormatting sqref="F26:Y26 AC26:AG26 B27:S30 F32:J32 AH32:AJ32">
    <cfRule type="containsBlanks" dxfId="9" priority="1">
      <formula>LEN(TRIM(B26))=0</formula>
    </cfRule>
  </conditionalFormatting>
  <conditionalFormatting sqref="F36:Y36 AC36:AG36 B37:S40 F42:J42 AH42:AJ42">
    <cfRule type="containsBlanks" dxfId="8" priority="3">
      <formula>LEN(TRIM(B36))=0</formula>
    </cfRule>
  </conditionalFormatting>
  <conditionalFormatting sqref="Z17:Z20 AF17:AL20 T22:T24 Z37:Z40 AF37:AL40 T42:T44">
    <cfRule type="containsBlanks" dxfId="7" priority="5">
      <formula>LEN(TRIM(T17))=0</formula>
    </cfRule>
  </conditionalFormatting>
  <conditionalFormatting sqref="Z27:Z30 AF27:AL30 T32:T34">
    <cfRule type="containsBlanks" dxfId="6" priority="2">
      <formula>LEN(TRIM(T27))=0</formula>
    </cfRule>
  </conditionalFormatting>
  <pageMargins left="0.70866141732283472" right="0.51181102362204722" top="0.55118110236220474" bottom="0.35433070866141736" header="0.31496062992125984" footer="0.31496062992125984"/>
  <pageSetup paperSize="9" orientation="portrait" blackAndWhite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CBE9C-BE25-4791-B643-5E7F92C86CF3}">
  <sheetPr>
    <tabColor theme="0"/>
  </sheetPr>
  <dimension ref="A1:AM46"/>
  <sheetViews>
    <sheetView showGridLines="0" view="pageBreakPreview" topLeftCell="A7" zoomScale="130" zoomScaleNormal="85" zoomScaleSheetLayoutView="130" workbookViewId="0">
      <selection activeCell="F29" activeCellId="1" sqref="F11:S11 F29:S29"/>
    </sheetView>
  </sheetViews>
  <sheetFormatPr defaultColWidth="2.5" defaultRowHeight="15" customHeight="1"/>
  <cols>
    <col min="1" max="1" width="1.5" customWidth="1"/>
    <col min="11" max="19" width="1.875" customWidth="1"/>
    <col min="20" max="31" width="2.625" customWidth="1"/>
    <col min="39" max="39" width="1.5" customWidth="1"/>
    <col min="40" max="40" width="0.625" customWidth="1"/>
  </cols>
  <sheetData>
    <row r="1" spans="1:39" ht="30" customHeight="1" thickBot="1">
      <c r="B1" s="69" t="s">
        <v>72</v>
      </c>
      <c r="C1" s="70"/>
      <c r="D1" s="70"/>
      <c r="E1" s="70"/>
      <c r="F1" s="70"/>
      <c r="G1" s="70"/>
      <c r="H1" s="70"/>
      <c r="I1" s="70"/>
      <c r="J1" s="70"/>
      <c r="K1" s="71"/>
      <c r="L1" s="3"/>
      <c r="M1" s="3"/>
      <c r="N1" s="3"/>
      <c r="AI1" s="6" t="s">
        <v>11</v>
      </c>
      <c r="AK1" s="236"/>
      <c r="AL1" s="236"/>
    </row>
    <row r="2" spans="1:39" ht="15" customHeight="1"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41"/>
      <c r="AG2" s="188" t="str">
        <f>IF('請求書 1(表紙)'!AE2&lt;&gt;"",'請求書 1(表紙)'!AE2,"")</f>
        <v/>
      </c>
      <c r="AH2" s="188"/>
      <c r="AI2" s="188"/>
      <c r="AJ2" s="188"/>
      <c r="AK2" s="188"/>
      <c r="AL2" s="188"/>
      <c r="AM2" s="188"/>
    </row>
    <row r="3" spans="1:39" ht="28.5" customHeight="1" thickBot="1">
      <c r="B3" s="1" t="s">
        <v>14</v>
      </c>
      <c r="C3" s="2"/>
      <c r="D3" s="2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9" ht="15" customHeight="1" thickTop="1">
      <c r="A4" s="236"/>
      <c r="AA4" s="237" t="s">
        <v>32</v>
      </c>
      <c r="AB4" s="74"/>
      <c r="AC4" s="74"/>
      <c r="AD4" s="74"/>
      <c r="AE4" s="202" t="str">
        <f>IF('請求書 1(表紙)'!AD4&lt;&gt;"",'請求書 1(表紙)'!AD4,"")</f>
        <v/>
      </c>
      <c r="AF4" s="202"/>
      <c r="AG4" s="202"/>
      <c r="AH4" s="202"/>
      <c r="AI4" s="202"/>
      <c r="AJ4" s="202"/>
      <c r="AK4" s="202"/>
      <c r="AL4" s="202"/>
    </row>
    <row r="5" spans="1:39" ht="15" customHeight="1">
      <c r="A5" s="236"/>
      <c r="AA5" s="237" t="s">
        <v>33</v>
      </c>
      <c r="AB5" s="74"/>
      <c r="AC5" s="74"/>
      <c r="AD5" s="74"/>
      <c r="AE5" s="202" t="str">
        <f>IF('請求書 1(表紙)'!AD5&lt;&gt;"",'請求書 1(表紙)'!AD5,"")</f>
        <v/>
      </c>
      <c r="AF5" s="202"/>
      <c r="AG5" s="202"/>
      <c r="AH5" s="202"/>
      <c r="AI5" s="202"/>
      <c r="AJ5" s="202"/>
      <c r="AK5" s="202"/>
      <c r="AL5" s="202"/>
    </row>
    <row r="6" spans="1:39" ht="15" customHeight="1">
      <c r="AA6" s="237" t="s">
        <v>34</v>
      </c>
      <c r="AB6" s="74"/>
      <c r="AC6" s="74"/>
      <c r="AD6" s="74"/>
      <c r="AE6" s="202" t="str">
        <f>IF('請求書 1(表紙)'!AD6&lt;&gt;"",'請求書 1(表紙)'!AD6,"")</f>
        <v/>
      </c>
      <c r="AF6" s="202"/>
      <c r="AG6" s="202"/>
      <c r="AH6" s="202"/>
      <c r="AI6" s="202"/>
      <c r="AJ6" s="202"/>
      <c r="AK6" s="202"/>
      <c r="AL6" s="202"/>
    </row>
    <row r="7" spans="1:39" ht="15" customHeight="1">
      <c r="AA7" s="237" t="s">
        <v>17</v>
      </c>
      <c r="AB7" s="74"/>
      <c r="AC7" s="74"/>
      <c r="AD7" s="74"/>
      <c r="AE7" s="191" t="str">
        <f>IF('請求書 1(表紙)'!AD7&lt;&gt;"",'請求書 1(表紙)'!AD7,"")</f>
        <v/>
      </c>
      <c r="AF7" s="191"/>
      <c r="AG7" s="191"/>
      <c r="AH7" s="191"/>
      <c r="AI7" s="191"/>
      <c r="AJ7" s="27"/>
      <c r="AK7" s="36"/>
      <c r="AL7" s="36"/>
    </row>
    <row r="8" spans="1:39" ht="15" customHeight="1">
      <c r="AA8" s="74" t="s">
        <v>18</v>
      </c>
      <c r="AB8" s="74"/>
      <c r="AC8" s="74"/>
      <c r="AD8" s="74"/>
      <c r="AE8" s="191" t="str">
        <f>IF('請求書 1(表紙)'!AD8&lt;&gt;"",'請求書 1(表紙)'!AD8,"")</f>
        <v/>
      </c>
      <c r="AF8" s="191"/>
      <c r="AG8" s="191"/>
      <c r="AH8" s="191"/>
      <c r="AI8" s="191"/>
      <c r="AJ8" s="27"/>
      <c r="AK8" s="27"/>
      <c r="AL8" s="27"/>
    </row>
    <row r="9" spans="1:39" ht="19.5" customHeight="1">
      <c r="B9" s="238"/>
      <c r="C9" s="238"/>
      <c r="D9" s="238"/>
      <c r="E9" s="238"/>
      <c r="F9" s="238"/>
      <c r="G9" s="238"/>
      <c r="H9" s="238"/>
      <c r="I9" s="238"/>
      <c r="J9" s="238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AA9" s="240" t="s">
        <v>31</v>
      </c>
      <c r="AB9" s="240"/>
      <c r="AC9" s="240"/>
      <c r="AD9" s="240"/>
      <c r="AE9" s="5" t="str">
        <f>IF('請求書 1(表紙)'!AD9&lt;&gt;"",'請求書 1(表紙)'!AD9,"")</f>
        <v>T-</v>
      </c>
      <c r="AF9" s="191" t="str">
        <f>IF('請求書 1(表紙)'!AE9&lt;&gt;"",'請求書 1(表紙)'!AE9,"")</f>
        <v/>
      </c>
      <c r="AG9" s="191"/>
      <c r="AH9" s="191"/>
      <c r="AI9" s="191"/>
      <c r="AJ9" s="191"/>
      <c r="AK9" s="191"/>
      <c r="AL9" s="191"/>
    </row>
    <row r="10" spans="1:39" ht="15" customHeight="1" thickBot="1">
      <c r="A10" s="21"/>
    </row>
    <row r="11" spans="1:39" ht="18.75" customHeight="1">
      <c r="B11" s="241" t="s">
        <v>73</v>
      </c>
      <c r="C11" s="242"/>
      <c r="D11" s="242"/>
      <c r="E11" s="242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242" t="s">
        <v>74</v>
      </c>
      <c r="U11" s="242"/>
      <c r="V11" s="242"/>
      <c r="W11" s="242"/>
      <c r="X11" s="231"/>
      <c r="Y11" s="231"/>
      <c r="Z11" s="231"/>
      <c r="AA11" s="232"/>
      <c r="AB11" s="66" t="s">
        <v>75</v>
      </c>
      <c r="AC11" s="209"/>
      <c r="AD11" s="209"/>
      <c r="AE11" s="209"/>
      <c r="AF11" s="210"/>
      <c r="AG11" s="211" t="s">
        <v>76</v>
      </c>
      <c r="AH11" s="212"/>
      <c r="AI11" s="213"/>
      <c r="AJ11" s="214"/>
      <c r="AK11" s="194"/>
      <c r="AL11" s="215"/>
    </row>
    <row r="12" spans="1:39" ht="18.75" customHeight="1">
      <c r="B12" s="243" t="s">
        <v>77</v>
      </c>
      <c r="C12" s="244"/>
      <c r="D12" s="244"/>
      <c r="E12" s="245"/>
      <c r="F12" s="203"/>
      <c r="G12" s="204"/>
      <c r="H12" s="204"/>
      <c r="I12" s="204"/>
      <c r="J12" s="204"/>
      <c r="K12" s="204"/>
      <c r="L12" s="204"/>
      <c r="M12" s="204"/>
      <c r="N12" s="204"/>
      <c r="O12" s="205"/>
      <c r="P12" s="216" t="s">
        <v>88</v>
      </c>
      <c r="Q12" s="216"/>
      <c r="R12" s="216"/>
      <c r="S12" s="217"/>
      <c r="T12" s="246" t="s">
        <v>81</v>
      </c>
      <c r="U12" s="247"/>
      <c r="V12" s="247"/>
      <c r="W12" s="248"/>
      <c r="X12" s="233"/>
      <c r="Y12" s="234"/>
      <c r="Z12" s="234"/>
      <c r="AA12" s="234"/>
      <c r="AB12" s="234"/>
      <c r="AC12" s="234"/>
      <c r="AD12" s="235"/>
      <c r="AE12" s="48"/>
      <c r="AF12" s="61"/>
      <c r="AG12" s="61"/>
      <c r="AH12" s="61"/>
      <c r="AI12" s="61"/>
      <c r="AJ12" s="61"/>
      <c r="AK12" s="61"/>
      <c r="AL12" s="62"/>
    </row>
    <row r="13" spans="1:39" ht="18.75" customHeight="1">
      <c r="B13" s="221" t="s">
        <v>85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47"/>
      <c r="U13" s="47"/>
      <c r="V13" s="47"/>
      <c r="W13" s="47"/>
      <c r="X13" s="47"/>
      <c r="Y13" s="47"/>
      <c r="Z13" s="47" t="str">
        <f>IF(O13&lt;&gt;"",O13*T13,"")</f>
        <v/>
      </c>
      <c r="AA13" s="47"/>
      <c r="AB13" s="47"/>
      <c r="AC13" s="47"/>
      <c r="AD13" s="47"/>
      <c r="AE13" s="47"/>
      <c r="AF13" s="49"/>
      <c r="AG13" s="49"/>
      <c r="AH13" s="49"/>
      <c r="AI13" s="49"/>
      <c r="AJ13" s="49"/>
      <c r="AK13" s="49"/>
      <c r="AL13" s="50"/>
    </row>
    <row r="14" spans="1:39" ht="18.75" customHeight="1">
      <c r="B14" s="223" t="str">
        <f>IF(F14&lt;&gt;"",1,"")</f>
        <v/>
      </c>
      <c r="C14" s="224"/>
      <c r="D14" s="225" t="s">
        <v>78</v>
      </c>
      <c r="E14" s="226"/>
      <c r="F14" s="203"/>
      <c r="G14" s="204"/>
      <c r="H14" s="204"/>
      <c r="I14" s="204"/>
      <c r="J14" s="204"/>
      <c r="K14" s="204"/>
      <c r="L14" s="204"/>
      <c r="M14" s="204"/>
      <c r="N14" s="204"/>
      <c r="O14" s="205"/>
      <c r="P14" s="64"/>
      <c r="Q14" s="64"/>
      <c r="R14" s="64"/>
      <c r="S14" s="64"/>
      <c r="T14" s="220" t="s">
        <v>79</v>
      </c>
      <c r="U14" s="220"/>
      <c r="V14" s="220"/>
      <c r="W14" s="220"/>
      <c r="X14" s="218" t="str">
        <f>IF(F14&lt;&gt;"",F14/$F$12,"")</f>
        <v/>
      </c>
      <c r="Y14" s="218"/>
      <c r="Z14" s="218"/>
      <c r="AA14" s="218"/>
      <c r="AB14" s="218"/>
      <c r="AC14" s="220" t="s">
        <v>80</v>
      </c>
      <c r="AD14" s="220"/>
      <c r="AE14" s="220"/>
      <c r="AF14" s="220"/>
      <c r="AG14" s="218" t="str">
        <f>IF(F14&lt;&gt;"",X14,"")</f>
        <v/>
      </c>
      <c r="AH14" s="218"/>
      <c r="AI14" s="218"/>
      <c r="AJ14" s="218"/>
      <c r="AK14" s="218"/>
      <c r="AL14" s="219"/>
    </row>
    <row r="15" spans="1:39" ht="18.75" customHeight="1">
      <c r="B15" s="223" t="str">
        <f>IF(F15&lt;&gt;"",B14+1,"")</f>
        <v/>
      </c>
      <c r="C15" s="224"/>
      <c r="D15" s="225" t="s">
        <v>78</v>
      </c>
      <c r="E15" s="226"/>
      <c r="F15" s="203"/>
      <c r="G15" s="204"/>
      <c r="H15" s="204"/>
      <c r="I15" s="204"/>
      <c r="J15" s="204"/>
      <c r="K15" s="204"/>
      <c r="L15" s="204"/>
      <c r="M15" s="204"/>
      <c r="N15" s="204"/>
      <c r="O15" s="205"/>
      <c r="P15" s="64"/>
      <c r="Q15" s="64"/>
      <c r="R15" s="64"/>
      <c r="S15" s="64"/>
      <c r="T15" s="220" t="s">
        <v>79</v>
      </c>
      <c r="U15" s="220"/>
      <c r="V15" s="220"/>
      <c r="W15" s="220"/>
      <c r="X15" s="218" t="str">
        <f>IF(F15&lt;&gt;"",F15/$F$12,"")</f>
        <v/>
      </c>
      <c r="Y15" s="218"/>
      <c r="Z15" s="218"/>
      <c r="AA15" s="218"/>
      <c r="AB15" s="218"/>
      <c r="AC15" s="220" t="s">
        <v>80</v>
      </c>
      <c r="AD15" s="220"/>
      <c r="AE15" s="220"/>
      <c r="AF15" s="220"/>
      <c r="AG15" s="218" t="str">
        <f>IF(F15&lt;&gt;"",X15+AG14,"")</f>
        <v/>
      </c>
      <c r="AH15" s="218"/>
      <c r="AI15" s="218"/>
      <c r="AJ15" s="218"/>
      <c r="AK15" s="218"/>
      <c r="AL15" s="219"/>
    </row>
    <row r="16" spans="1:39" ht="18.75" customHeight="1">
      <c r="B16" s="223" t="str">
        <f t="shared" ref="B16:B24" si="0">IF(F16&lt;&gt;"",B15+1,"")</f>
        <v/>
      </c>
      <c r="C16" s="224"/>
      <c r="D16" s="225" t="s">
        <v>78</v>
      </c>
      <c r="E16" s="226"/>
      <c r="F16" s="203"/>
      <c r="G16" s="204"/>
      <c r="H16" s="204"/>
      <c r="I16" s="204"/>
      <c r="J16" s="204"/>
      <c r="K16" s="204"/>
      <c r="L16" s="204"/>
      <c r="M16" s="204"/>
      <c r="N16" s="204"/>
      <c r="O16" s="205"/>
      <c r="P16" s="64"/>
      <c r="Q16" s="64"/>
      <c r="R16" s="64"/>
      <c r="S16" s="64"/>
      <c r="T16" s="220" t="s">
        <v>79</v>
      </c>
      <c r="U16" s="220"/>
      <c r="V16" s="220"/>
      <c r="W16" s="220"/>
      <c r="X16" s="218" t="str">
        <f>IF(F16&lt;&gt;"",F16/$F$12,"")</f>
        <v/>
      </c>
      <c r="Y16" s="218"/>
      <c r="Z16" s="218"/>
      <c r="AA16" s="218"/>
      <c r="AB16" s="218"/>
      <c r="AC16" s="220" t="s">
        <v>80</v>
      </c>
      <c r="AD16" s="220"/>
      <c r="AE16" s="220"/>
      <c r="AF16" s="220"/>
      <c r="AG16" s="218" t="str">
        <f>IF(F16&lt;&gt;"",X16+AG15,"")</f>
        <v/>
      </c>
      <c r="AH16" s="218"/>
      <c r="AI16" s="218"/>
      <c r="AJ16" s="218"/>
      <c r="AK16" s="218"/>
      <c r="AL16" s="219"/>
    </row>
    <row r="17" spans="2:38" ht="18.75" customHeight="1">
      <c r="B17" s="223" t="str">
        <f t="shared" si="0"/>
        <v/>
      </c>
      <c r="C17" s="224"/>
      <c r="D17" s="225" t="s">
        <v>78</v>
      </c>
      <c r="E17" s="226"/>
      <c r="F17" s="203"/>
      <c r="G17" s="204"/>
      <c r="H17" s="204"/>
      <c r="I17" s="204"/>
      <c r="J17" s="204"/>
      <c r="K17" s="204"/>
      <c r="L17" s="204"/>
      <c r="M17" s="204"/>
      <c r="N17" s="204"/>
      <c r="O17" s="205"/>
      <c r="P17" s="64"/>
      <c r="Q17" s="64"/>
      <c r="R17" s="64"/>
      <c r="S17" s="64"/>
      <c r="T17" s="220" t="s">
        <v>79</v>
      </c>
      <c r="U17" s="220"/>
      <c r="V17" s="220"/>
      <c r="W17" s="220"/>
      <c r="X17" s="218" t="str">
        <f t="shared" ref="X17:X24" si="1">IF(F17&lt;&gt;"",F17/$F$12,"")</f>
        <v/>
      </c>
      <c r="Y17" s="218"/>
      <c r="Z17" s="218"/>
      <c r="AA17" s="218"/>
      <c r="AB17" s="218"/>
      <c r="AC17" s="220" t="s">
        <v>80</v>
      </c>
      <c r="AD17" s="220"/>
      <c r="AE17" s="220"/>
      <c r="AF17" s="220"/>
      <c r="AG17" s="218" t="str">
        <f t="shared" ref="AG17:AG24" si="2">IF(F17&lt;&gt;"",X17+AG16,"")</f>
        <v/>
      </c>
      <c r="AH17" s="218"/>
      <c r="AI17" s="218"/>
      <c r="AJ17" s="218"/>
      <c r="AK17" s="218"/>
      <c r="AL17" s="219"/>
    </row>
    <row r="18" spans="2:38" ht="18.75" customHeight="1">
      <c r="B18" s="223" t="str">
        <f t="shared" si="0"/>
        <v/>
      </c>
      <c r="C18" s="224"/>
      <c r="D18" s="225" t="s">
        <v>78</v>
      </c>
      <c r="E18" s="226"/>
      <c r="F18" s="203"/>
      <c r="G18" s="204"/>
      <c r="H18" s="204"/>
      <c r="I18" s="204"/>
      <c r="J18" s="204"/>
      <c r="K18" s="204"/>
      <c r="L18" s="204"/>
      <c r="M18" s="204"/>
      <c r="N18" s="204"/>
      <c r="O18" s="205"/>
      <c r="P18" s="64"/>
      <c r="Q18" s="64"/>
      <c r="R18" s="64"/>
      <c r="S18" s="64"/>
      <c r="T18" s="220" t="s">
        <v>79</v>
      </c>
      <c r="U18" s="220"/>
      <c r="V18" s="220"/>
      <c r="W18" s="220"/>
      <c r="X18" s="218" t="str">
        <f t="shared" si="1"/>
        <v/>
      </c>
      <c r="Y18" s="218"/>
      <c r="Z18" s="218"/>
      <c r="AA18" s="218"/>
      <c r="AB18" s="218"/>
      <c r="AC18" s="220" t="s">
        <v>80</v>
      </c>
      <c r="AD18" s="220"/>
      <c r="AE18" s="220"/>
      <c r="AF18" s="220"/>
      <c r="AG18" s="218" t="str">
        <f t="shared" si="2"/>
        <v/>
      </c>
      <c r="AH18" s="218"/>
      <c r="AI18" s="218"/>
      <c r="AJ18" s="218"/>
      <c r="AK18" s="218"/>
      <c r="AL18" s="219"/>
    </row>
    <row r="19" spans="2:38" ht="18.75" customHeight="1">
      <c r="B19" s="223" t="str">
        <f t="shared" si="0"/>
        <v/>
      </c>
      <c r="C19" s="224"/>
      <c r="D19" s="225" t="s">
        <v>78</v>
      </c>
      <c r="E19" s="226"/>
      <c r="F19" s="203"/>
      <c r="G19" s="204"/>
      <c r="H19" s="204"/>
      <c r="I19" s="204"/>
      <c r="J19" s="204"/>
      <c r="K19" s="204"/>
      <c r="L19" s="204"/>
      <c r="M19" s="204"/>
      <c r="N19" s="204"/>
      <c r="O19" s="205"/>
      <c r="P19" s="64"/>
      <c r="Q19" s="64"/>
      <c r="R19" s="64"/>
      <c r="S19" s="64"/>
      <c r="T19" s="220" t="s">
        <v>79</v>
      </c>
      <c r="U19" s="220"/>
      <c r="V19" s="220"/>
      <c r="W19" s="220"/>
      <c r="X19" s="218" t="str">
        <f t="shared" si="1"/>
        <v/>
      </c>
      <c r="Y19" s="218"/>
      <c r="Z19" s="218"/>
      <c r="AA19" s="218"/>
      <c r="AB19" s="218"/>
      <c r="AC19" s="220" t="s">
        <v>80</v>
      </c>
      <c r="AD19" s="220"/>
      <c r="AE19" s="220"/>
      <c r="AF19" s="220"/>
      <c r="AG19" s="218" t="str">
        <f t="shared" si="2"/>
        <v/>
      </c>
      <c r="AH19" s="218"/>
      <c r="AI19" s="218"/>
      <c r="AJ19" s="218"/>
      <c r="AK19" s="218"/>
      <c r="AL19" s="219"/>
    </row>
    <row r="20" spans="2:38" ht="18.75" customHeight="1">
      <c r="B20" s="223" t="str">
        <f t="shared" si="0"/>
        <v/>
      </c>
      <c r="C20" s="224"/>
      <c r="D20" s="225" t="s">
        <v>78</v>
      </c>
      <c r="E20" s="226"/>
      <c r="F20" s="203"/>
      <c r="G20" s="204"/>
      <c r="H20" s="204"/>
      <c r="I20" s="204"/>
      <c r="J20" s="204"/>
      <c r="K20" s="204"/>
      <c r="L20" s="204"/>
      <c r="M20" s="204"/>
      <c r="N20" s="204"/>
      <c r="O20" s="205"/>
      <c r="P20" s="64"/>
      <c r="Q20" s="64"/>
      <c r="R20" s="64"/>
      <c r="S20" s="64"/>
      <c r="T20" s="220" t="s">
        <v>79</v>
      </c>
      <c r="U20" s="220"/>
      <c r="V20" s="220"/>
      <c r="W20" s="220"/>
      <c r="X20" s="218" t="str">
        <f t="shared" si="1"/>
        <v/>
      </c>
      <c r="Y20" s="218"/>
      <c r="Z20" s="218"/>
      <c r="AA20" s="218"/>
      <c r="AB20" s="218"/>
      <c r="AC20" s="220" t="s">
        <v>80</v>
      </c>
      <c r="AD20" s="220"/>
      <c r="AE20" s="220"/>
      <c r="AF20" s="220"/>
      <c r="AG20" s="218" t="str">
        <f t="shared" si="2"/>
        <v/>
      </c>
      <c r="AH20" s="218"/>
      <c r="AI20" s="218"/>
      <c r="AJ20" s="218"/>
      <c r="AK20" s="218"/>
      <c r="AL20" s="219"/>
    </row>
    <row r="21" spans="2:38" ht="18.75" customHeight="1">
      <c r="B21" s="223" t="str">
        <f t="shared" si="0"/>
        <v/>
      </c>
      <c r="C21" s="224"/>
      <c r="D21" s="225" t="s">
        <v>78</v>
      </c>
      <c r="E21" s="226"/>
      <c r="F21" s="203"/>
      <c r="G21" s="204"/>
      <c r="H21" s="204"/>
      <c r="I21" s="204"/>
      <c r="J21" s="204"/>
      <c r="K21" s="204"/>
      <c r="L21" s="204"/>
      <c r="M21" s="204"/>
      <c r="N21" s="204"/>
      <c r="O21" s="205"/>
      <c r="P21" s="64"/>
      <c r="Q21" s="64"/>
      <c r="R21" s="64"/>
      <c r="S21" s="64"/>
      <c r="T21" s="220" t="s">
        <v>79</v>
      </c>
      <c r="U21" s="220"/>
      <c r="V21" s="220"/>
      <c r="W21" s="220"/>
      <c r="X21" s="218" t="str">
        <f t="shared" si="1"/>
        <v/>
      </c>
      <c r="Y21" s="218"/>
      <c r="Z21" s="218"/>
      <c r="AA21" s="218"/>
      <c r="AB21" s="218"/>
      <c r="AC21" s="220" t="s">
        <v>80</v>
      </c>
      <c r="AD21" s="220"/>
      <c r="AE21" s="220"/>
      <c r="AF21" s="220"/>
      <c r="AG21" s="218" t="str">
        <f t="shared" si="2"/>
        <v/>
      </c>
      <c r="AH21" s="218"/>
      <c r="AI21" s="218"/>
      <c r="AJ21" s="218"/>
      <c r="AK21" s="218"/>
      <c r="AL21" s="219"/>
    </row>
    <row r="22" spans="2:38" ht="18.75" customHeight="1">
      <c r="B22" s="223" t="str">
        <f t="shared" si="0"/>
        <v/>
      </c>
      <c r="C22" s="224"/>
      <c r="D22" s="225" t="s">
        <v>78</v>
      </c>
      <c r="E22" s="226"/>
      <c r="F22" s="203"/>
      <c r="G22" s="204"/>
      <c r="H22" s="204"/>
      <c r="I22" s="204"/>
      <c r="J22" s="204"/>
      <c r="K22" s="204"/>
      <c r="L22" s="204"/>
      <c r="M22" s="204"/>
      <c r="N22" s="204"/>
      <c r="O22" s="205"/>
      <c r="P22" s="64"/>
      <c r="Q22" s="64"/>
      <c r="R22" s="64"/>
      <c r="S22" s="64"/>
      <c r="T22" s="220" t="s">
        <v>79</v>
      </c>
      <c r="U22" s="220"/>
      <c r="V22" s="220"/>
      <c r="W22" s="220"/>
      <c r="X22" s="218" t="str">
        <f t="shared" si="1"/>
        <v/>
      </c>
      <c r="Y22" s="218"/>
      <c r="Z22" s="218"/>
      <c r="AA22" s="218"/>
      <c r="AB22" s="218"/>
      <c r="AC22" s="220" t="s">
        <v>80</v>
      </c>
      <c r="AD22" s="220"/>
      <c r="AE22" s="220"/>
      <c r="AF22" s="220"/>
      <c r="AG22" s="218" t="str">
        <f t="shared" si="2"/>
        <v/>
      </c>
      <c r="AH22" s="218"/>
      <c r="AI22" s="218"/>
      <c r="AJ22" s="218"/>
      <c r="AK22" s="218"/>
      <c r="AL22" s="219"/>
    </row>
    <row r="23" spans="2:38" ht="18.75" customHeight="1">
      <c r="B23" s="223" t="str">
        <f t="shared" si="0"/>
        <v/>
      </c>
      <c r="C23" s="224"/>
      <c r="D23" s="225" t="s">
        <v>78</v>
      </c>
      <c r="E23" s="226"/>
      <c r="F23" s="203"/>
      <c r="G23" s="204"/>
      <c r="H23" s="204"/>
      <c r="I23" s="204"/>
      <c r="J23" s="204"/>
      <c r="K23" s="204"/>
      <c r="L23" s="204"/>
      <c r="M23" s="204"/>
      <c r="N23" s="204"/>
      <c r="O23" s="205"/>
      <c r="P23" s="64"/>
      <c r="Q23" s="64"/>
      <c r="R23" s="64"/>
      <c r="S23" s="64"/>
      <c r="T23" s="220" t="s">
        <v>79</v>
      </c>
      <c r="U23" s="220"/>
      <c r="V23" s="220"/>
      <c r="W23" s="220"/>
      <c r="X23" s="218" t="str">
        <f t="shared" si="1"/>
        <v/>
      </c>
      <c r="Y23" s="218"/>
      <c r="Z23" s="218"/>
      <c r="AA23" s="218"/>
      <c r="AB23" s="218"/>
      <c r="AC23" s="220" t="s">
        <v>80</v>
      </c>
      <c r="AD23" s="220"/>
      <c r="AE23" s="220"/>
      <c r="AF23" s="220"/>
      <c r="AG23" s="218" t="str">
        <f t="shared" si="2"/>
        <v/>
      </c>
      <c r="AH23" s="218"/>
      <c r="AI23" s="218"/>
      <c r="AJ23" s="218"/>
      <c r="AK23" s="218"/>
      <c r="AL23" s="219"/>
    </row>
    <row r="24" spans="2:38" ht="18.75" customHeight="1">
      <c r="B24" s="223" t="str">
        <f t="shared" si="0"/>
        <v/>
      </c>
      <c r="C24" s="224"/>
      <c r="D24" s="225" t="s">
        <v>78</v>
      </c>
      <c r="E24" s="226"/>
      <c r="F24" s="203"/>
      <c r="G24" s="204"/>
      <c r="H24" s="204"/>
      <c r="I24" s="204"/>
      <c r="J24" s="204"/>
      <c r="K24" s="204"/>
      <c r="L24" s="204"/>
      <c r="M24" s="204"/>
      <c r="N24" s="204"/>
      <c r="O24" s="205"/>
      <c r="P24" s="64"/>
      <c r="Q24" s="64"/>
      <c r="R24" s="64"/>
      <c r="S24" s="64"/>
      <c r="T24" s="220" t="s">
        <v>79</v>
      </c>
      <c r="U24" s="220"/>
      <c r="V24" s="220"/>
      <c r="W24" s="220"/>
      <c r="X24" s="218" t="str">
        <f t="shared" si="1"/>
        <v/>
      </c>
      <c r="Y24" s="218"/>
      <c r="Z24" s="218"/>
      <c r="AA24" s="218"/>
      <c r="AB24" s="218"/>
      <c r="AC24" s="220" t="s">
        <v>80</v>
      </c>
      <c r="AD24" s="220"/>
      <c r="AE24" s="220"/>
      <c r="AF24" s="220"/>
      <c r="AG24" s="218" t="str">
        <f t="shared" si="2"/>
        <v/>
      </c>
      <c r="AH24" s="218"/>
      <c r="AI24" s="218"/>
      <c r="AJ24" s="218"/>
      <c r="AK24" s="218"/>
      <c r="AL24" s="219"/>
    </row>
    <row r="25" spans="2:38" ht="18.75" customHeight="1">
      <c r="B25" s="230" t="s">
        <v>86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0"/>
      <c r="U25" s="220"/>
      <c r="V25" s="220"/>
      <c r="W25" s="220"/>
      <c r="X25" s="218"/>
      <c r="Y25" s="218"/>
      <c r="Z25" s="218"/>
      <c r="AA25" s="218"/>
      <c r="AB25" s="218"/>
      <c r="AC25" s="220"/>
      <c r="AD25" s="220"/>
      <c r="AE25" s="220"/>
      <c r="AF25" s="220"/>
      <c r="AG25" s="218"/>
      <c r="AH25" s="218"/>
      <c r="AI25" s="218"/>
      <c r="AJ25" s="218"/>
      <c r="AK25" s="218"/>
      <c r="AL25" s="219"/>
    </row>
    <row r="26" spans="2:38" ht="18.75" customHeight="1">
      <c r="B26" s="223" t="str">
        <f>IF(F26&lt;&gt;"",COUNT(B14:C24)+1,"")</f>
        <v/>
      </c>
      <c r="C26" s="224"/>
      <c r="D26" s="225" t="s">
        <v>78</v>
      </c>
      <c r="E26" s="226"/>
      <c r="F26" s="203"/>
      <c r="G26" s="204"/>
      <c r="H26" s="204"/>
      <c r="I26" s="204"/>
      <c r="J26" s="204"/>
      <c r="K26" s="204"/>
      <c r="L26" s="204"/>
      <c r="M26" s="204"/>
      <c r="N26" s="204"/>
      <c r="O26" s="205"/>
      <c r="P26" s="64"/>
      <c r="Q26" s="64"/>
      <c r="R26" s="64"/>
      <c r="S26" s="64"/>
      <c r="T26" s="220" t="s">
        <v>79</v>
      </c>
      <c r="U26" s="220"/>
      <c r="V26" s="220"/>
      <c r="W26" s="220"/>
      <c r="X26" s="218" t="str">
        <f>IF(F26&lt;&gt;"",F26/$F$12,"")</f>
        <v/>
      </c>
      <c r="Y26" s="218"/>
      <c r="Z26" s="218"/>
      <c r="AA26" s="218"/>
      <c r="AB26" s="218"/>
      <c r="AC26" s="220" t="s">
        <v>80</v>
      </c>
      <c r="AD26" s="220"/>
      <c r="AE26" s="220"/>
      <c r="AF26" s="220"/>
      <c r="AG26" s="218" t="str">
        <f>IF(F26&lt;&gt;"",SUM(X14:AB24,X26),"")</f>
        <v/>
      </c>
      <c r="AH26" s="218"/>
      <c r="AI26" s="218"/>
      <c r="AJ26" s="218"/>
      <c r="AK26" s="218"/>
      <c r="AL26" s="219"/>
    </row>
    <row r="27" spans="2:38" ht="18.75" customHeight="1" thickBot="1">
      <c r="B27" s="249" t="s">
        <v>89</v>
      </c>
      <c r="C27" s="250"/>
      <c r="D27" s="250"/>
      <c r="E27" s="250"/>
      <c r="F27" s="206" t="str">
        <f>IF(F26&lt;&gt;"",F12-SUM(F14:S24,F26),"")</f>
        <v/>
      </c>
      <c r="G27" s="207"/>
      <c r="H27" s="207"/>
      <c r="I27" s="207"/>
      <c r="J27" s="207"/>
      <c r="K27" s="207"/>
      <c r="L27" s="207"/>
      <c r="M27" s="207"/>
      <c r="N27" s="207"/>
      <c r="O27" s="208"/>
      <c r="P27" s="65"/>
      <c r="Q27" s="65"/>
      <c r="R27" s="65"/>
      <c r="S27" s="65"/>
      <c r="T27" s="251"/>
      <c r="U27" s="251"/>
      <c r="V27" s="251"/>
      <c r="W27" s="251"/>
      <c r="X27" s="52"/>
      <c r="Y27" s="52"/>
      <c r="Z27" s="52"/>
      <c r="AA27" s="52"/>
      <c r="AB27" s="52"/>
      <c r="AC27" s="51"/>
      <c r="AD27" s="51"/>
      <c r="AE27" s="51"/>
      <c r="AF27" s="51"/>
      <c r="AG27" s="52"/>
      <c r="AH27" s="52"/>
      <c r="AI27" s="52"/>
      <c r="AJ27" s="52"/>
      <c r="AK27" s="52"/>
      <c r="AL27" s="53"/>
    </row>
    <row r="28" spans="2:38" ht="11.25" customHeight="1" thickBot="1">
      <c r="B28" s="57"/>
      <c r="C28" s="57"/>
      <c r="D28" s="57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9"/>
      <c r="V28" s="59"/>
      <c r="W28" s="59"/>
      <c r="X28" s="60"/>
      <c r="Y28" s="60"/>
      <c r="Z28" s="60"/>
      <c r="AA28" s="60"/>
      <c r="AB28" s="60"/>
      <c r="AC28" s="59"/>
      <c r="AD28" s="59"/>
      <c r="AE28" s="59"/>
      <c r="AF28" s="59"/>
      <c r="AG28" s="60"/>
      <c r="AH28" s="60"/>
      <c r="AI28" s="60"/>
      <c r="AJ28" s="60"/>
      <c r="AK28" s="60"/>
      <c r="AL28" s="60"/>
    </row>
    <row r="29" spans="2:38" ht="18.75" customHeight="1">
      <c r="B29" s="241" t="s">
        <v>73</v>
      </c>
      <c r="C29" s="242"/>
      <c r="D29" s="242"/>
      <c r="E29" s="242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242" t="s">
        <v>74</v>
      </c>
      <c r="U29" s="242"/>
      <c r="V29" s="242"/>
      <c r="W29" s="242"/>
      <c r="X29" s="231"/>
      <c r="Y29" s="231"/>
      <c r="Z29" s="231"/>
      <c r="AA29" s="232"/>
      <c r="AB29" s="66" t="s">
        <v>75</v>
      </c>
      <c r="AC29" s="209"/>
      <c r="AD29" s="209"/>
      <c r="AE29" s="209"/>
      <c r="AF29" s="210"/>
      <c r="AG29" s="211" t="s">
        <v>76</v>
      </c>
      <c r="AH29" s="212"/>
      <c r="AI29" s="213"/>
      <c r="AJ29" s="214"/>
      <c r="AK29" s="194"/>
      <c r="AL29" s="215"/>
    </row>
    <row r="30" spans="2:38" ht="18.75" customHeight="1">
      <c r="B30" s="243" t="s">
        <v>77</v>
      </c>
      <c r="C30" s="244"/>
      <c r="D30" s="244"/>
      <c r="E30" s="245"/>
      <c r="F30" s="203"/>
      <c r="G30" s="204"/>
      <c r="H30" s="204"/>
      <c r="I30" s="204"/>
      <c r="J30" s="204"/>
      <c r="K30" s="204"/>
      <c r="L30" s="204"/>
      <c r="M30" s="204"/>
      <c r="N30" s="204"/>
      <c r="O30" s="205"/>
      <c r="P30" s="216" t="s">
        <v>88</v>
      </c>
      <c r="Q30" s="216"/>
      <c r="R30" s="216"/>
      <c r="S30" s="217"/>
      <c r="T30" s="246" t="s">
        <v>81</v>
      </c>
      <c r="U30" s="247"/>
      <c r="V30" s="247"/>
      <c r="W30" s="248"/>
      <c r="X30" s="233"/>
      <c r="Y30" s="234"/>
      <c r="Z30" s="234"/>
      <c r="AA30" s="234"/>
      <c r="AB30" s="234"/>
      <c r="AC30" s="234"/>
      <c r="AD30" s="235"/>
      <c r="AE30" s="48"/>
      <c r="AF30" s="61"/>
      <c r="AG30" s="61"/>
      <c r="AH30" s="61"/>
      <c r="AI30" s="61"/>
      <c r="AJ30" s="61"/>
      <c r="AK30" s="61"/>
      <c r="AL30" s="62"/>
    </row>
    <row r="31" spans="2:38" ht="18.75" customHeight="1">
      <c r="B31" s="221" t="s">
        <v>85</v>
      </c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47"/>
      <c r="U31" s="47"/>
      <c r="V31" s="47"/>
      <c r="W31" s="47"/>
      <c r="X31" s="47"/>
      <c r="Y31" s="47"/>
      <c r="Z31" s="47" t="str">
        <f>IF(O31&lt;&gt;"",O31*T31,"")</f>
        <v/>
      </c>
      <c r="AA31" s="47"/>
      <c r="AB31" s="47"/>
      <c r="AC31" s="47"/>
      <c r="AD31" s="47"/>
      <c r="AE31" s="47"/>
      <c r="AF31" s="49"/>
      <c r="AG31" s="49"/>
      <c r="AH31" s="49"/>
      <c r="AI31" s="49"/>
      <c r="AJ31" s="49"/>
      <c r="AK31" s="49"/>
      <c r="AL31" s="50"/>
    </row>
    <row r="32" spans="2:38" ht="18.75" customHeight="1">
      <c r="B32" s="223" t="str">
        <f>IF(F32&lt;&gt;"",1,"")</f>
        <v/>
      </c>
      <c r="C32" s="224"/>
      <c r="D32" s="225" t="s">
        <v>78</v>
      </c>
      <c r="E32" s="226"/>
      <c r="F32" s="203"/>
      <c r="G32" s="204"/>
      <c r="H32" s="204"/>
      <c r="I32" s="204"/>
      <c r="J32" s="204"/>
      <c r="K32" s="204"/>
      <c r="L32" s="204"/>
      <c r="M32" s="204"/>
      <c r="N32" s="204"/>
      <c r="O32" s="205"/>
      <c r="P32" s="64"/>
      <c r="Q32" s="64"/>
      <c r="R32" s="64"/>
      <c r="S32" s="64"/>
      <c r="T32" s="220" t="s">
        <v>79</v>
      </c>
      <c r="U32" s="220"/>
      <c r="V32" s="220"/>
      <c r="W32" s="220"/>
      <c r="X32" s="218" t="str">
        <f>IF(F32&lt;&gt;"",F32/$F$30,"")</f>
        <v/>
      </c>
      <c r="Y32" s="218"/>
      <c r="Z32" s="218"/>
      <c r="AA32" s="218"/>
      <c r="AB32" s="218"/>
      <c r="AC32" s="220" t="s">
        <v>80</v>
      </c>
      <c r="AD32" s="220"/>
      <c r="AE32" s="220"/>
      <c r="AF32" s="220"/>
      <c r="AG32" s="218" t="str">
        <f>IF(F32&lt;&gt;"",X32,"")</f>
        <v/>
      </c>
      <c r="AH32" s="218"/>
      <c r="AI32" s="218"/>
      <c r="AJ32" s="218"/>
      <c r="AK32" s="218"/>
      <c r="AL32" s="219"/>
    </row>
    <row r="33" spans="2:38" ht="18.75" customHeight="1">
      <c r="B33" s="223" t="str">
        <f>IF(F33&lt;&gt;"",B32+1,"")</f>
        <v/>
      </c>
      <c r="C33" s="224"/>
      <c r="D33" s="225" t="s">
        <v>78</v>
      </c>
      <c r="E33" s="226"/>
      <c r="F33" s="203"/>
      <c r="G33" s="204"/>
      <c r="H33" s="204"/>
      <c r="I33" s="204"/>
      <c r="J33" s="204"/>
      <c r="K33" s="204"/>
      <c r="L33" s="204"/>
      <c r="M33" s="204"/>
      <c r="N33" s="204"/>
      <c r="O33" s="205"/>
      <c r="P33" s="64"/>
      <c r="Q33" s="64"/>
      <c r="R33" s="64"/>
      <c r="S33" s="64"/>
      <c r="T33" s="220" t="s">
        <v>79</v>
      </c>
      <c r="U33" s="220"/>
      <c r="V33" s="220"/>
      <c r="W33" s="220"/>
      <c r="X33" s="218" t="str">
        <f t="shared" ref="X33:X42" si="3">IF(F33&lt;&gt;"",F33/$F$30,"")</f>
        <v/>
      </c>
      <c r="Y33" s="218"/>
      <c r="Z33" s="218"/>
      <c r="AA33" s="218"/>
      <c r="AB33" s="218"/>
      <c r="AC33" s="220" t="s">
        <v>80</v>
      </c>
      <c r="AD33" s="220"/>
      <c r="AE33" s="220"/>
      <c r="AF33" s="220"/>
      <c r="AG33" s="218" t="str">
        <f>IF(F33&lt;&gt;"",X33+AG32,"")</f>
        <v/>
      </c>
      <c r="AH33" s="218"/>
      <c r="AI33" s="218"/>
      <c r="AJ33" s="218"/>
      <c r="AK33" s="218"/>
      <c r="AL33" s="219"/>
    </row>
    <row r="34" spans="2:38" ht="18.75" customHeight="1">
      <c r="B34" s="223" t="str">
        <f t="shared" ref="B34:B42" si="4">IF(F34&lt;&gt;"",B33+1,"")</f>
        <v/>
      </c>
      <c r="C34" s="224"/>
      <c r="D34" s="225" t="s">
        <v>78</v>
      </c>
      <c r="E34" s="226"/>
      <c r="F34" s="203"/>
      <c r="G34" s="204"/>
      <c r="H34" s="204"/>
      <c r="I34" s="204"/>
      <c r="J34" s="204"/>
      <c r="K34" s="204"/>
      <c r="L34" s="204"/>
      <c r="M34" s="204"/>
      <c r="N34" s="204"/>
      <c r="O34" s="205"/>
      <c r="P34" s="64"/>
      <c r="Q34" s="64"/>
      <c r="R34" s="64"/>
      <c r="S34" s="64"/>
      <c r="T34" s="220" t="s">
        <v>79</v>
      </c>
      <c r="U34" s="220"/>
      <c r="V34" s="220"/>
      <c r="W34" s="220"/>
      <c r="X34" s="218" t="str">
        <f t="shared" si="3"/>
        <v/>
      </c>
      <c r="Y34" s="218"/>
      <c r="Z34" s="218"/>
      <c r="AA34" s="218"/>
      <c r="AB34" s="218"/>
      <c r="AC34" s="220" t="s">
        <v>80</v>
      </c>
      <c r="AD34" s="220"/>
      <c r="AE34" s="220"/>
      <c r="AF34" s="220"/>
      <c r="AG34" s="218" t="str">
        <f>IF(F34&lt;&gt;"",X34+AG33,"")</f>
        <v/>
      </c>
      <c r="AH34" s="218"/>
      <c r="AI34" s="218"/>
      <c r="AJ34" s="218"/>
      <c r="AK34" s="218"/>
      <c r="AL34" s="219"/>
    </row>
    <row r="35" spans="2:38" ht="18.75" customHeight="1">
      <c r="B35" s="223" t="str">
        <f t="shared" si="4"/>
        <v/>
      </c>
      <c r="C35" s="224"/>
      <c r="D35" s="225" t="s">
        <v>78</v>
      </c>
      <c r="E35" s="226"/>
      <c r="F35" s="203"/>
      <c r="G35" s="204"/>
      <c r="H35" s="204"/>
      <c r="I35" s="204"/>
      <c r="J35" s="204"/>
      <c r="K35" s="204"/>
      <c r="L35" s="204"/>
      <c r="M35" s="204"/>
      <c r="N35" s="204"/>
      <c r="O35" s="205"/>
      <c r="P35" s="64"/>
      <c r="Q35" s="64"/>
      <c r="R35" s="64"/>
      <c r="S35" s="64"/>
      <c r="T35" s="220" t="s">
        <v>79</v>
      </c>
      <c r="U35" s="220"/>
      <c r="V35" s="220"/>
      <c r="W35" s="220"/>
      <c r="X35" s="218" t="str">
        <f t="shared" si="3"/>
        <v/>
      </c>
      <c r="Y35" s="218"/>
      <c r="Z35" s="218"/>
      <c r="AA35" s="218"/>
      <c r="AB35" s="218"/>
      <c r="AC35" s="220" t="s">
        <v>80</v>
      </c>
      <c r="AD35" s="220"/>
      <c r="AE35" s="220"/>
      <c r="AF35" s="220"/>
      <c r="AG35" s="218" t="str">
        <f t="shared" ref="AG35:AG42" si="5">IF(F35&lt;&gt;"",X35+AG34,"")</f>
        <v/>
      </c>
      <c r="AH35" s="218"/>
      <c r="AI35" s="218"/>
      <c r="AJ35" s="218"/>
      <c r="AK35" s="218"/>
      <c r="AL35" s="219"/>
    </row>
    <row r="36" spans="2:38" ht="18.75" customHeight="1">
      <c r="B36" s="223" t="str">
        <f t="shared" si="4"/>
        <v/>
      </c>
      <c r="C36" s="224"/>
      <c r="D36" s="225" t="s">
        <v>78</v>
      </c>
      <c r="E36" s="226"/>
      <c r="F36" s="203"/>
      <c r="G36" s="204"/>
      <c r="H36" s="204"/>
      <c r="I36" s="204"/>
      <c r="J36" s="204"/>
      <c r="K36" s="204"/>
      <c r="L36" s="204"/>
      <c r="M36" s="204"/>
      <c r="N36" s="204"/>
      <c r="O36" s="205"/>
      <c r="P36" s="64"/>
      <c r="Q36" s="64"/>
      <c r="R36" s="64"/>
      <c r="S36" s="64"/>
      <c r="T36" s="220" t="s">
        <v>79</v>
      </c>
      <c r="U36" s="220"/>
      <c r="V36" s="220"/>
      <c r="W36" s="220"/>
      <c r="X36" s="218" t="str">
        <f t="shared" si="3"/>
        <v/>
      </c>
      <c r="Y36" s="218"/>
      <c r="Z36" s="218"/>
      <c r="AA36" s="218"/>
      <c r="AB36" s="218"/>
      <c r="AC36" s="220" t="s">
        <v>80</v>
      </c>
      <c r="AD36" s="220"/>
      <c r="AE36" s="220"/>
      <c r="AF36" s="220"/>
      <c r="AG36" s="218" t="str">
        <f t="shared" si="5"/>
        <v/>
      </c>
      <c r="AH36" s="218"/>
      <c r="AI36" s="218"/>
      <c r="AJ36" s="218"/>
      <c r="AK36" s="218"/>
      <c r="AL36" s="219"/>
    </row>
    <row r="37" spans="2:38" ht="18.75" customHeight="1">
      <c r="B37" s="223" t="str">
        <f t="shared" si="4"/>
        <v/>
      </c>
      <c r="C37" s="224"/>
      <c r="D37" s="225" t="s">
        <v>78</v>
      </c>
      <c r="E37" s="226"/>
      <c r="F37" s="203"/>
      <c r="G37" s="204"/>
      <c r="H37" s="204"/>
      <c r="I37" s="204"/>
      <c r="J37" s="204"/>
      <c r="K37" s="204"/>
      <c r="L37" s="204"/>
      <c r="M37" s="204"/>
      <c r="N37" s="204"/>
      <c r="O37" s="205"/>
      <c r="P37" s="64"/>
      <c r="Q37" s="64"/>
      <c r="R37" s="64"/>
      <c r="S37" s="64"/>
      <c r="T37" s="220" t="s">
        <v>79</v>
      </c>
      <c r="U37" s="220"/>
      <c r="V37" s="220"/>
      <c r="W37" s="220"/>
      <c r="X37" s="218" t="str">
        <f t="shared" si="3"/>
        <v/>
      </c>
      <c r="Y37" s="218"/>
      <c r="Z37" s="218"/>
      <c r="AA37" s="218"/>
      <c r="AB37" s="218"/>
      <c r="AC37" s="220" t="s">
        <v>80</v>
      </c>
      <c r="AD37" s="220"/>
      <c r="AE37" s="220"/>
      <c r="AF37" s="220"/>
      <c r="AG37" s="218" t="str">
        <f t="shared" si="5"/>
        <v/>
      </c>
      <c r="AH37" s="218"/>
      <c r="AI37" s="218"/>
      <c r="AJ37" s="218"/>
      <c r="AK37" s="218"/>
      <c r="AL37" s="219"/>
    </row>
    <row r="38" spans="2:38" ht="18.75" customHeight="1">
      <c r="B38" s="223" t="str">
        <f t="shared" si="4"/>
        <v/>
      </c>
      <c r="C38" s="224"/>
      <c r="D38" s="225" t="s">
        <v>78</v>
      </c>
      <c r="E38" s="226"/>
      <c r="F38" s="203"/>
      <c r="G38" s="204"/>
      <c r="H38" s="204"/>
      <c r="I38" s="204"/>
      <c r="J38" s="204"/>
      <c r="K38" s="204"/>
      <c r="L38" s="204"/>
      <c r="M38" s="204"/>
      <c r="N38" s="204"/>
      <c r="O38" s="205"/>
      <c r="P38" s="64"/>
      <c r="Q38" s="64"/>
      <c r="R38" s="64"/>
      <c r="S38" s="64"/>
      <c r="T38" s="220" t="s">
        <v>79</v>
      </c>
      <c r="U38" s="220"/>
      <c r="V38" s="220"/>
      <c r="W38" s="220"/>
      <c r="X38" s="218" t="str">
        <f t="shared" si="3"/>
        <v/>
      </c>
      <c r="Y38" s="218"/>
      <c r="Z38" s="218"/>
      <c r="AA38" s="218"/>
      <c r="AB38" s="218"/>
      <c r="AC38" s="220" t="s">
        <v>80</v>
      </c>
      <c r="AD38" s="220"/>
      <c r="AE38" s="220"/>
      <c r="AF38" s="220"/>
      <c r="AG38" s="218" t="str">
        <f t="shared" si="5"/>
        <v/>
      </c>
      <c r="AH38" s="218"/>
      <c r="AI38" s="218"/>
      <c r="AJ38" s="218"/>
      <c r="AK38" s="218"/>
      <c r="AL38" s="219"/>
    </row>
    <row r="39" spans="2:38" ht="18.75" customHeight="1">
      <c r="B39" s="223" t="str">
        <f t="shared" si="4"/>
        <v/>
      </c>
      <c r="C39" s="224"/>
      <c r="D39" s="225" t="s">
        <v>78</v>
      </c>
      <c r="E39" s="226"/>
      <c r="F39" s="203"/>
      <c r="G39" s="204"/>
      <c r="H39" s="204"/>
      <c r="I39" s="204"/>
      <c r="J39" s="204"/>
      <c r="K39" s="204"/>
      <c r="L39" s="204"/>
      <c r="M39" s="204"/>
      <c r="N39" s="204"/>
      <c r="O39" s="205"/>
      <c r="P39" s="64"/>
      <c r="Q39" s="64"/>
      <c r="R39" s="64"/>
      <c r="S39" s="64"/>
      <c r="T39" s="220" t="s">
        <v>79</v>
      </c>
      <c r="U39" s="220"/>
      <c r="V39" s="220"/>
      <c r="W39" s="220"/>
      <c r="X39" s="218" t="str">
        <f t="shared" si="3"/>
        <v/>
      </c>
      <c r="Y39" s="218"/>
      <c r="Z39" s="218"/>
      <c r="AA39" s="218"/>
      <c r="AB39" s="218"/>
      <c r="AC39" s="220" t="s">
        <v>80</v>
      </c>
      <c r="AD39" s="220"/>
      <c r="AE39" s="220"/>
      <c r="AF39" s="220"/>
      <c r="AG39" s="218" t="str">
        <f t="shared" si="5"/>
        <v/>
      </c>
      <c r="AH39" s="218"/>
      <c r="AI39" s="218"/>
      <c r="AJ39" s="218"/>
      <c r="AK39" s="218"/>
      <c r="AL39" s="219"/>
    </row>
    <row r="40" spans="2:38" ht="18.75" customHeight="1">
      <c r="B40" s="223" t="str">
        <f t="shared" si="4"/>
        <v/>
      </c>
      <c r="C40" s="224"/>
      <c r="D40" s="225" t="s">
        <v>78</v>
      </c>
      <c r="E40" s="226"/>
      <c r="F40" s="203"/>
      <c r="G40" s="204"/>
      <c r="H40" s="204"/>
      <c r="I40" s="204"/>
      <c r="J40" s="204"/>
      <c r="K40" s="204"/>
      <c r="L40" s="204"/>
      <c r="M40" s="204"/>
      <c r="N40" s="204"/>
      <c r="O40" s="205"/>
      <c r="P40" s="64"/>
      <c r="Q40" s="64"/>
      <c r="R40" s="64"/>
      <c r="S40" s="64"/>
      <c r="T40" s="220" t="s">
        <v>79</v>
      </c>
      <c r="U40" s="220"/>
      <c r="V40" s="220"/>
      <c r="W40" s="220"/>
      <c r="X40" s="218" t="str">
        <f t="shared" si="3"/>
        <v/>
      </c>
      <c r="Y40" s="218"/>
      <c r="Z40" s="218"/>
      <c r="AA40" s="218"/>
      <c r="AB40" s="218"/>
      <c r="AC40" s="220" t="s">
        <v>80</v>
      </c>
      <c r="AD40" s="220"/>
      <c r="AE40" s="220"/>
      <c r="AF40" s="220"/>
      <c r="AG40" s="218" t="str">
        <f t="shared" si="5"/>
        <v/>
      </c>
      <c r="AH40" s="218"/>
      <c r="AI40" s="218"/>
      <c r="AJ40" s="218"/>
      <c r="AK40" s="218"/>
      <c r="AL40" s="219"/>
    </row>
    <row r="41" spans="2:38" ht="18.75" customHeight="1">
      <c r="B41" s="223" t="str">
        <f t="shared" si="4"/>
        <v/>
      </c>
      <c r="C41" s="224"/>
      <c r="D41" s="225" t="s">
        <v>78</v>
      </c>
      <c r="E41" s="226"/>
      <c r="F41" s="203"/>
      <c r="G41" s="204"/>
      <c r="H41" s="204"/>
      <c r="I41" s="204"/>
      <c r="J41" s="204"/>
      <c r="K41" s="204"/>
      <c r="L41" s="204"/>
      <c r="M41" s="204"/>
      <c r="N41" s="204"/>
      <c r="O41" s="205"/>
      <c r="P41" s="64"/>
      <c r="Q41" s="64"/>
      <c r="R41" s="64"/>
      <c r="S41" s="64"/>
      <c r="T41" s="220" t="s">
        <v>79</v>
      </c>
      <c r="U41" s="220"/>
      <c r="V41" s="220"/>
      <c r="W41" s="220"/>
      <c r="X41" s="218" t="str">
        <f t="shared" si="3"/>
        <v/>
      </c>
      <c r="Y41" s="218"/>
      <c r="Z41" s="218"/>
      <c r="AA41" s="218"/>
      <c r="AB41" s="218"/>
      <c r="AC41" s="220" t="s">
        <v>80</v>
      </c>
      <c r="AD41" s="220"/>
      <c r="AE41" s="220"/>
      <c r="AF41" s="220"/>
      <c r="AG41" s="218" t="str">
        <f t="shared" si="5"/>
        <v/>
      </c>
      <c r="AH41" s="218"/>
      <c r="AI41" s="218"/>
      <c r="AJ41" s="218"/>
      <c r="AK41" s="218"/>
      <c r="AL41" s="219"/>
    </row>
    <row r="42" spans="2:38" ht="18.75" customHeight="1">
      <c r="B42" s="223" t="str">
        <f t="shared" si="4"/>
        <v/>
      </c>
      <c r="C42" s="224"/>
      <c r="D42" s="225" t="s">
        <v>78</v>
      </c>
      <c r="E42" s="226"/>
      <c r="F42" s="203"/>
      <c r="G42" s="204"/>
      <c r="H42" s="204"/>
      <c r="I42" s="204"/>
      <c r="J42" s="204"/>
      <c r="K42" s="204"/>
      <c r="L42" s="204"/>
      <c r="M42" s="204"/>
      <c r="N42" s="204"/>
      <c r="O42" s="205"/>
      <c r="P42" s="64"/>
      <c r="Q42" s="64"/>
      <c r="R42" s="64"/>
      <c r="S42" s="64"/>
      <c r="T42" s="220" t="s">
        <v>79</v>
      </c>
      <c r="U42" s="220"/>
      <c r="V42" s="220"/>
      <c r="W42" s="220"/>
      <c r="X42" s="218" t="str">
        <f t="shared" si="3"/>
        <v/>
      </c>
      <c r="Y42" s="218"/>
      <c r="Z42" s="218"/>
      <c r="AA42" s="218"/>
      <c r="AB42" s="218"/>
      <c r="AC42" s="220" t="s">
        <v>80</v>
      </c>
      <c r="AD42" s="220"/>
      <c r="AE42" s="220"/>
      <c r="AF42" s="220"/>
      <c r="AG42" s="218" t="str">
        <f t="shared" si="5"/>
        <v/>
      </c>
      <c r="AH42" s="218"/>
      <c r="AI42" s="218"/>
      <c r="AJ42" s="218"/>
      <c r="AK42" s="218"/>
      <c r="AL42" s="219"/>
    </row>
    <row r="43" spans="2:38" ht="18.75" customHeight="1">
      <c r="B43" s="230" t="s">
        <v>86</v>
      </c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0"/>
      <c r="U43" s="220"/>
      <c r="V43" s="220"/>
      <c r="W43" s="220"/>
      <c r="X43" s="218"/>
      <c r="Y43" s="218"/>
      <c r="Z43" s="218"/>
      <c r="AA43" s="218"/>
      <c r="AB43" s="218"/>
      <c r="AC43" s="220"/>
      <c r="AD43" s="220"/>
      <c r="AE43" s="220"/>
      <c r="AF43" s="220"/>
      <c r="AG43" s="218"/>
      <c r="AH43" s="218"/>
      <c r="AI43" s="218"/>
      <c r="AJ43" s="218"/>
      <c r="AK43" s="218"/>
      <c r="AL43" s="219"/>
    </row>
    <row r="44" spans="2:38" ht="18.75" customHeight="1">
      <c r="B44" s="223" t="str">
        <f>IF(F44&lt;&gt;"",COUNT(B32:C42)+1,"")</f>
        <v/>
      </c>
      <c r="C44" s="224"/>
      <c r="D44" s="225" t="s">
        <v>78</v>
      </c>
      <c r="E44" s="226"/>
      <c r="F44" s="203"/>
      <c r="G44" s="204"/>
      <c r="H44" s="204"/>
      <c r="I44" s="204"/>
      <c r="J44" s="204"/>
      <c r="K44" s="204"/>
      <c r="L44" s="204"/>
      <c r="M44" s="204"/>
      <c r="N44" s="204"/>
      <c r="O44" s="205"/>
      <c r="P44" s="64"/>
      <c r="Q44" s="64"/>
      <c r="R44" s="64"/>
      <c r="S44" s="64"/>
      <c r="T44" s="220" t="s">
        <v>79</v>
      </c>
      <c r="U44" s="220"/>
      <c r="V44" s="220"/>
      <c r="W44" s="220"/>
      <c r="X44" s="218" t="str">
        <f>IF(F44&lt;&gt;"",F44/$F$30,"")</f>
        <v/>
      </c>
      <c r="Y44" s="218"/>
      <c r="Z44" s="218"/>
      <c r="AA44" s="218"/>
      <c r="AB44" s="218"/>
      <c r="AC44" s="220" t="s">
        <v>80</v>
      </c>
      <c r="AD44" s="220"/>
      <c r="AE44" s="220"/>
      <c r="AF44" s="220"/>
      <c r="AG44" s="218" t="str">
        <f>IF(F44&lt;&gt;"",SUM(X32:AB42,X44),"")</f>
        <v/>
      </c>
      <c r="AH44" s="218"/>
      <c r="AI44" s="218"/>
      <c r="AJ44" s="218"/>
      <c r="AK44" s="218"/>
      <c r="AL44" s="219"/>
    </row>
    <row r="45" spans="2:38" ht="18.75" customHeight="1" thickBot="1">
      <c r="B45" s="227" t="s">
        <v>89</v>
      </c>
      <c r="C45" s="228"/>
      <c r="D45" s="228"/>
      <c r="E45" s="228"/>
      <c r="F45" s="206" t="str">
        <f>IF(F44&lt;&gt;"",F30-SUM(F32:S42,F44),"")</f>
        <v/>
      </c>
      <c r="G45" s="207"/>
      <c r="H45" s="207"/>
      <c r="I45" s="207"/>
      <c r="J45" s="207"/>
      <c r="K45" s="207"/>
      <c r="L45" s="207"/>
      <c r="M45" s="207"/>
      <c r="N45" s="207"/>
      <c r="O45" s="208"/>
      <c r="P45" s="65"/>
      <c r="Q45" s="65"/>
      <c r="R45" s="65"/>
      <c r="S45" s="65"/>
      <c r="T45" s="229"/>
      <c r="U45" s="229"/>
      <c r="V45" s="229"/>
      <c r="W45" s="229"/>
      <c r="X45" s="55"/>
      <c r="Y45" s="55"/>
      <c r="Z45" s="55"/>
      <c r="AA45" s="55"/>
      <c r="AB45" s="55"/>
      <c r="AC45" s="54"/>
      <c r="AD45" s="54"/>
      <c r="AE45" s="54"/>
      <c r="AF45" s="54"/>
      <c r="AG45" s="55"/>
      <c r="AH45" s="55"/>
      <c r="AI45" s="55"/>
      <c r="AJ45" s="55"/>
      <c r="AK45" s="55"/>
      <c r="AL45" s="56"/>
    </row>
    <row r="46" spans="2:38" ht="8.25" customHeight="1"/>
  </sheetData>
  <sheetProtection algorithmName="SHA-512" hashValue="otoo3jwlhyFWk9ORIYbz7XkJRQNlmaLTg3htBrQwXpCPcKB4tQILMF6ewv1RQgzsxOkVV9JNjQncu/R7IQp1NA==" saltValue="O53wUuHth7QQXiGafL9jRw==" spinCount="100000" sheet="1" objects="1"/>
  <protectedRanges>
    <protectedRange sqref="AK1 F11:F12 AC11 AJ11 X11:X12 F14:O24 F26 AJ29 F29:F30 X29:X30 F32:O42 F44 AC29" name="範囲1_2"/>
  </protectedRanges>
  <mergeCells count="228">
    <mergeCell ref="AK1:AL1"/>
    <mergeCell ref="AG26:AL26"/>
    <mergeCell ref="B13:S13"/>
    <mergeCell ref="B25:S25"/>
    <mergeCell ref="B27:E27"/>
    <mergeCell ref="T27:W27"/>
    <mergeCell ref="T25:W25"/>
    <mergeCell ref="X25:AB25"/>
    <mergeCell ref="AC25:AF25"/>
    <mergeCell ref="AG25:AL25"/>
    <mergeCell ref="B26:C26"/>
    <mergeCell ref="D26:E26"/>
    <mergeCell ref="T26:W26"/>
    <mergeCell ref="X26:AB26"/>
    <mergeCell ref="AG23:AL23"/>
    <mergeCell ref="B24:C24"/>
    <mergeCell ref="D24:E24"/>
    <mergeCell ref="T24:W24"/>
    <mergeCell ref="X24:AB24"/>
    <mergeCell ref="AC24:AF24"/>
    <mergeCell ref="AG24:AL24"/>
    <mergeCell ref="B1:K1"/>
    <mergeCell ref="B12:E12"/>
    <mergeCell ref="T12:W12"/>
    <mergeCell ref="AG32:AL32"/>
    <mergeCell ref="B14:C14"/>
    <mergeCell ref="D14:E14"/>
    <mergeCell ref="AC15:AF15"/>
    <mergeCell ref="B30:E30"/>
    <mergeCell ref="T30:W30"/>
    <mergeCell ref="X30:AD30"/>
    <mergeCell ref="AG15:AL15"/>
    <mergeCell ref="B16:C16"/>
    <mergeCell ref="D16:E16"/>
    <mergeCell ref="T16:W16"/>
    <mergeCell ref="X16:AB16"/>
    <mergeCell ref="AC16:AF16"/>
    <mergeCell ref="AG16:AL16"/>
    <mergeCell ref="T17:W17"/>
    <mergeCell ref="X17:AB17"/>
    <mergeCell ref="AC17:AF17"/>
    <mergeCell ref="AG17:AL17"/>
    <mergeCell ref="B15:C15"/>
    <mergeCell ref="D15:E15"/>
    <mergeCell ref="T15:W15"/>
    <mergeCell ref="X15:AB15"/>
    <mergeCell ref="B18:C18"/>
    <mergeCell ref="D18:E18"/>
    <mergeCell ref="AC32:AF32"/>
    <mergeCell ref="T18:W18"/>
    <mergeCell ref="X18:AB18"/>
    <mergeCell ref="B22:C22"/>
    <mergeCell ref="D22:E22"/>
    <mergeCell ref="T22:W22"/>
    <mergeCell ref="X22:AB22"/>
    <mergeCell ref="B20:C20"/>
    <mergeCell ref="D20:E20"/>
    <mergeCell ref="X21:AB21"/>
    <mergeCell ref="AC21:AF21"/>
    <mergeCell ref="B11:E11"/>
    <mergeCell ref="F11:S11"/>
    <mergeCell ref="T11:W11"/>
    <mergeCell ref="T14:W14"/>
    <mergeCell ref="X14:AB14"/>
    <mergeCell ref="AC14:AF14"/>
    <mergeCell ref="B29:E29"/>
    <mergeCell ref="F29:S29"/>
    <mergeCell ref="T29:W29"/>
    <mergeCell ref="X29:AA29"/>
    <mergeCell ref="B21:C21"/>
    <mergeCell ref="D21:E21"/>
    <mergeCell ref="B17:C17"/>
    <mergeCell ref="D17:E17"/>
    <mergeCell ref="B19:C19"/>
    <mergeCell ref="D19:E19"/>
    <mergeCell ref="B23:C23"/>
    <mergeCell ref="D23:E23"/>
    <mergeCell ref="A4:A5"/>
    <mergeCell ref="AA4:AD4"/>
    <mergeCell ref="AE4:AL4"/>
    <mergeCell ref="AA5:AD5"/>
    <mergeCell ref="AE5:AL5"/>
    <mergeCell ref="B9:J9"/>
    <mergeCell ref="K9:V9"/>
    <mergeCell ref="AA9:AD9"/>
    <mergeCell ref="AF9:AL9"/>
    <mergeCell ref="AA6:AD6"/>
    <mergeCell ref="AE6:AL6"/>
    <mergeCell ref="AA7:AD7"/>
    <mergeCell ref="AE7:AI7"/>
    <mergeCell ref="AA8:AD8"/>
    <mergeCell ref="AE8:AI8"/>
    <mergeCell ref="AG14:AL14"/>
    <mergeCell ref="AG21:AL21"/>
    <mergeCell ref="AG19:AL19"/>
    <mergeCell ref="T20:W20"/>
    <mergeCell ref="X20:AB20"/>
    <mergeCell ref="AG2:AM2"/>
    <mergeCell ref="AC26:AF26"/>
    <mergeCell ref="AC22:AF22"/>
    <mergeCell ref="AG22:AL22"/>
    <mergeCell ref="AC18:AF18"/>
    <mergeCell ref="AG18:AL18"/>
    <mergeCell ref="AC20:AF20"/>
    <mergeCell ref="AG20:AL20"/>
    <mergeCell ref="T19:W19"/>
    <mergeCell ref="X19:AB19"/>
    <mergeCell ref="AC19:AF19"/>
    <mergeCell ref="T23:W23"/>
    <mergeCell ref="X23:AB23"/>
    <mergeCell ref="AC23:AF23"/>
    <mergeCell ref="T21:W21"/>
    <mergeCell ref="X11:AA11"/>
    <mergeCell ref="X12:AD12"/>
    <mergeCell ref="B42:C42"/>
    <mergeCell ref="D42:E42"/>
    <mergeCell ref="T42:W42"/>
    <mergeCell ref="X42:AB42"/>
    <mergeCell ref="AC42:AF42"/>
    <mergeCell ref="AG42:AL42"/>
    <mergeCell ref="B41:C41"/>
    <mergeCell ref="D41:E41"/>
    <mergeCell ref="T37:W37"/>
    <mergeCell ref="X37:AB37"/>
    <mergeCell ref="AC37:AF37"/>
    <mergeCell ref="AG37:AL37"/>
    <mergeCell ref="B38:C38"/>
    <mergeCell ref="D38:E38"/>
    <mergeCell ref="T38:W38"/>
    <mergeCell ref="X38:AB38"/>
    <mergeCell ref="AC38:AF38"/>
    <mergeCell ref="AG38:AL38"/>
    <mergeCell ref="B37:C37"/>
    <mergeCell ref="D37:E37"/>
    <mergeCell ref="B40:C40"/>
    <mergeCell ref="D40:E40"/>
    <mergeCell ref="T40:W40"/>
    <mergeCell ref="X40:AB40"/>
    <mergeCell ref="B44:C44"/>
    <mergeCell ref="D44:E44"/>
    <mergeCell ref="T44:W44"/>
    <mergeCell ref="X44:AB44"/>
    <mergeCell ref="AC44:AF44"/>
    <mergeCell ref="AG44:AL44"/>
    <mergeCell ref="B45:E45"/>
    <mergeCell ref="T45:W45"/>
    <mergeCell ref="B43:S43"/>
    <mergeCell ref="T43:W43"/>
    <mergeCell ref="X43:AB43"/>
    <mergeCell ref="AC43:AF43"/>
    <mergeCell ref="B33:C33"/>
    <mergeCell ref="D33:E33"/>
    <mergeCell ref="T33:W33"/>
    <mergeCell ref="X33:AB33"/>
    <mergeCell ref="AC33:AF33"/>
    <mergeCell ref="AG33:AL33"/>
    <mergeCell ref="B35:C35"/>
    <mergeCell ref="D35:E35"/>
    <mergeCell ref="T35:W35"/>
    <mergeCell ref="X35:AB35"/>
    <mergeCell ref="AC35:AF35"/>
    <mergeCell ref="AG35:AL35"/>
    <mergeCell ref="B34:C34"/>
    <mergeCell ref="D34:E34"/>
    <mergeCell ref="T34:W34"/>
    <mergeCell ref="X34:AB34"/>
    <mergeCell ref="AC34:AF34"/>
    <mergeCell ref="AG34:AL34"/>
    <mergeCell ref="D36:E36"/>
    <mergeCell ref="T36:W36"/>
    <mergeCell ref="X36:AB36"/>
    <mergeCell ref="AC36:AF36"/>
    <mergeCell ref="AG36:AL36"/>
    <mergeCell ref="B39:C39"/>
    <mergeCell ref="D39:E39"/>
    <mergeCell ref="T39:W39"/>
    <mergeCell ref="X39:AB39"/>
    <mergeCell ref="AC39:AF39"/>
    <mergeCell ref="AG39:AL39"/>
    <mergeCell ref="B36:C36"/>
    <mergeCell ref="AG40:AL40"/>
    <mergeCell ref="F14:O14"/>
    <mergeCell ref="F15:O15"/>
    <mergeCell ref="F16:O16"/>
    <mergeCell ref="F17:O17"/>
    <mergeCell ref="F18:O18"/>
    <mergeCell ref="F19:O19"/>
    <mergeCell ref="F20:O20"/>
    <mergeCell ref="F21:O21"/>
    <mergeCell ref="F22:O22"/>
    <mergeCell ref="F23:O23"/>
    <mergeCell ref="F24:O24"/>
    <mergeCell ref="F34:O34"/>
    <mergeCell ref="F35:O35"/>
    <mergeCell ref="F36:O36"/>
    <mergeCell ref="F37:O37"/>
    <mergeCell ref="F38:O38"/>
    <mergeCell ref="F39:O39"/>
    <mergeCell ref="F40:O40"/>
    <mergeCell ref="B31:S31"/>
    <mergeCell ref="B32:C32"/>
    <mergeCell ref="D32:E32"/>
    <mergeCell ref="T32:W32"/>
    <mergeCell ref="X32:AB32"/>
    <mergeCell ref="F41:O41"/>
    <mergeCell ref="F42:O42"/>
    <mergeCell ref="F44:O44"/>
    <mergeCell ref="F45:O45"/>
    <mergeCell ref="AC11:AF11"/>
    <mergeCell ref="AG11:AI11"/>
    <mergeCell ref="AJ11:AL11"/>
    <mergeCell ref="AC29:AF29"/>
    <mergeCell ref="AG29:AI29"/>
    <mergeCell ref="AJ29:AL29"/>
    <mergeCell ref="F12:O12"/>
    <mergeCell ref="P12:S12"/>
    <mergeCell ref="F26:O26"/>
    <mergeCell ref="F27:O27"/>
    <mergeCell ref="F30:O30"/>
    <mergeCell ref="P30:S30"/>
    <mergeCell ref="F32:O32"/>
    <mergeCell ref="F33:O33"/>
    <mergeCell ref="AG43:AL43"/>
    <mergeCell ref="T41:W41"/>
    <mergeCell ref="X41:AB41"/>
    <mergeCell ref="AC41:AF41"/>
    <mergeCell ref="AG41:AL41"/>
    <mergeCell ref="AC40:AF40"/>
  </mergeCells>
  <phoneticPr fontId="1"/>
  <conditionalFormatting sqref="F11:S11 X11:AA11 AJ11 F12 P12 X12:AD12 F14:F24 F26">
    <cfRule type="containsBlanks" dxfId="5" priority="12">
      <formula>LEN(TRIM(F11))=0</formula>
    </cfRule>
  </conditionalFormatting>
  <conditionalFormatting sqref="F29:S29 F30 P30 X30:AD30 F32:F42 F44">
    <cfRule type="containsBlanks" dxfId="4" priority="5">
      <formula>LEN(TRIM(F29))=0</formula>
    </cfRule>
  </conditionalFormatting>
  <conditionalFormatting sqref="X29:AA29 AJ29">
    <cfRule type="containsBlanks" dxfId="3" priority="3">
      <formula>LEN(TRIM(X29))=0</formula>
    </cfRule>
  </conditionalFormatting>
  <conditionalFormatting sqref="AC11:AF11">
    <cfRule type="containsBlanks" dxfId="2" priority="8">
      <formula>LEN(TRIM(AC11))=0</formula>
    </cfRule>
  </conditionalFormatting>
  <conditionalFormatting sqref="AC29:AF29">
    <cfRule type="containsBlanks" dxfId="1" priority="1">
      <formula>LEN(TRIM(AC29))=0</formula>
    </cfRule>
  </conditionalFormatting>
  <conditionalFormatting sqref="AK1:AL1">
    <cfRule type="containsBlanks" dxfId="0" priority="10">
      <formula>LEN(TRIM(AK1))=0</formula>
    </cfRule>
  </conditionalFormatting>
  <printOptions horizontalCentered="1" verticalCentered="1"/>
  <pageMargins left="0.70866141732283472" right="0.11811023622047245" top="0.39370078740157483" bottom="0.23622047244094491" header="0.31496062992125984" footer="0.31496062992125984"/>
  <pageSetup paperSize="9" orientation="portrait" blackAndWhite="1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9" tint="0.79998168889431442"/>
  </sheetPr>
  <dimension ref="A1:AM44"/>
  <sheetViews>
    <sheetView showGridLines="0" view="pageBreakPreview" zoomScale="115" zoomScaleNormal="115" zoomScaleSheetLayoutView="115" workbookViewId="0">
      <selection activeCell="AG2" sqref="AG2:AM2"/>
    </sheetView>
  </sheetViews>
  <sheetFormatPr defaultColWidth="2.5" defaultRowHeight="15" customHeight="1"/>
  <cols>
    <col min="1" max="1" width="1.5" customWidth="1"/>
    <col min="11" max="19" width="1.875" customWidth="1"/>
    <col min="20" max="31" width="2.625" customWidth="1"/>
    <col min="39" max="39" width="1.5" customWidth="1"/>
    <col min="40" max="40" width="0.625" customWidth="1"/>
  </cols>
  <sheetData>
    <row r="1" spans="1:39" ht="30" customHeight="1" thickBot="1">
      <c r="B1" s="69" t="s">
        <v>8</v>
      </c>
      <c r="C1" s="70"/>
      <c r="D1" s="70"/>
      <c r="E1" s="70"/>
      <c r="F1" s="70"/>
      <c r="G1" s="70"/>
      <c r="H1" s="70"/>
      <c r="I1" s="70"/>
      <c r="J1" s="70"/>
      <c r="K1" s="71"/>
      <c r="L1" s="3"/>
      <c r="M1" s="3"/>
      <c r="N1" s="3"/>
      <c r="AI1" s="6" t="s">
        <v>11</v>
      </c>
    </row>
    <row r="2" spans="1:39" ht="15" customHeight="1"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41"/>
      <c r="AG2" s="188" t="str">
        <f>IF('請求書 1(表紙)'!AE2&lt;&gt;"",'請求書 1(表紙)'!AE2,"")</f>
        <v/>
      </c>
      <c r="AH2" s="188"/>
      <c r="AI2" s="188"/>
      <c r="AJ2" s="188"/>
      <c r="AK2" s="188"/>
      <c r="AL2" s="188"/>
      <c r="AM2" s="188"/>
    </row>
    <row r="3" spans="1:39" ht="28.5" customHeight="1" thickBot="1">
      <c r="B3" s="1" t="s">
        <v>14</v>
      </c>
      <c r="C3" s="2"/>
      <c r="D3" s="2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9" ht="15" customHeight="1" thickTop="1">
      <c r="A4" s="236"/>
      <c r="AA4" s="237" t="s">
        <v>32</v>
      </c>
      <c r="AB4" s="74"/>
      <c r="AC4" s="74"/>
      <c r="AD4" s="74"/>
      <c r="AE4" s="202" t="str">
        <f>IF('請求書 1(表紙)'!AD4&lt;&gt;"",'請求書 1(表紙)'!AD4,"")</f>
        <v/>
      </c>
      <c r="AF4" s="202"/>
      <c r="AG4" s="202"/>
      <c r="AH4" s="202"/>
      <c r="AI4" s="202"/>
      <c r="AJ4" s="202"/>
      <c r="AK4" s="202"/>
      <c r="AL4" s="202"/>
    </row>
    <row r="5" spans="1:39" ht="15" customHeight="1">
      <c r="A5" s="236"/>
      <c r="AA5" s="237" t="s">
        <v>33</v>
      </c>
      <c r="AB5" s="74"/>
      <c r="AC5" s="74"/>
      <c r="AD5" s="74"/>
      <c r="AE5" s="202" t="str">
        <f>IF('請求書 1(表紙)'!AD5&lt;&gt;"",'請求書 1(表紙)'!AD5,"")</f>
        <v/>
      </c>
      <c r="AF5" s="202"/>
      <c r="AG5" s="202"/>
      <c r="AH5" s="202"/>
      <c r="AI5" s="202"/>
      <c r="AJ5" s="202"/>
      <c r="AK5" s="202"/>
      <c r="AL5" s="202"/>
    </row>
    <row r="6" spans="1:39" ht="15" customHeight="1">
      <c r="AA6" s="237" t="s">
        <v>34</v>
      </c>
      <c r="AB6" s="74"/>
      <c r="AC6" s="74"/>
      <c r="AD6" s="74"/>
      <c r="AE6" s="202" t="str">
        <f>IF('請求書 1(表紙)'!AD6&lt;&gt;"",'請求書 1(表紙)'!AD6,"")</f>
        <v/>
      </c>
      <c r="AF6" s="202"/>
      <c r="AG6" s="202"/>
      <c r="AH6" s="202"/>
      <c r="AI6" s="202"/>
      <c r="AJ6" s="202"/>
      <c r="AK6" s="202"/>
      <c r="AL6" s="202"/>
    </row>
    <row r="7" spans="1:39" ht="15" customHeight="1">
      <c r="AA7" s="237" t="s">
        <v>17</v>
      </c>
      <c r="AB7" s="74"/>
      <c r="AC7" s="74"/>
      <c r="AD7" s="74"/>
      <c r="AE7" s="191" t="str">
        <f>IF('請求書 1(表紙)'!AD7&lt;&gt;"",'請求書 1(表紙)'!AD7,"")</f>
        <v/>
      </c>
      <c r="AF7" s="191"/>
      <c r="AG7" s="191"/>
      <c r="AH7" s="191"/>
      <c r="AI7" s="191"/>
      <c r="AJ7" s="27"/>
      <c r="AK7" s="36"/>
      <c r="AL7" s="36"/>
    </row>
    <row r="8" spans="1:39" ht="15" customHeight="1">
      <c r="AA8" s="74" t="s">
        <v>18</v>
      </c>
      <c r="AB8" s="74"/>
      <c r="AC8" s="74"/>
      <c r="AD8" s="74"/>
      <c r="AE8" s="191" t="str">
        <f>IF('請求書 1(表紙)'!AD8&lt;&gt;"",'請求書 1(表紙)'!AD8,"")</f>
        <v/>
      </c>
      <c r="AF8" s="191"/>
      <c r="AG8" s="191"/>
      <c r="AH8" s="191"/>
      <c r="AI8" s="191"/>
      <c r="AJ8" s="27"/>
      <c r="AK8" s="27"/>
      <c r="AL8" s="27"/>
    </row>
    <row r="9" spans="1:39" ht="19.5" customHeight="1" thickBot="1">
      <c r="B9" s="253" t="s">
        <v>87</v>
      </c>
      <c r="C9" s="253"/>
      <c r="D9" s="253"/>
      <c r="E9" s="253"/>
      <c r="F9" s="253"/>
      <c r="G9" s="253"/>
      <c r="H9" s="253"/>
      <c r="I9" s="253"/>
      <c r="J9" s="253"/>
      <c r="K9" s="254" t="str">
        <f>IF(Z44&lt;&gt;"",Z44,"")</f>
        <v/>
      </c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AA9" s="257" t="s">
        <v>31</v>
      </c>
      <c r="AB9" s="257"/>
      <c r="AC9" s="257"/>
      <c r="AD9" s="257"/>
      <c r="AE9" s="5" t="str">
        <f>IF('請求書 1(表紙)'!AD9&lt;&gt;"",'請求書 1(表紙)'!AD9,"")</f>
        <v>T-</v>
      </c>
      <c r="AF9" s="191" t="str">
        <f>IF('請求書 1(表紙)'!AE9&lt;&gt;"",'請求書 1(表紙)'!AE9,"")</f>
        <v/>
      </c>
      <c r="AG9" s="191"/>
      <c r="AH9" s="191"/>
      <c r="AI9" s="191"/>
      <c r="AJ9" s="191"/>
      <c r="AK9" s="191"/>
      <c r="AL9" s="191"/>
    </row>
    <row r="10" spans="1:39" ht="15" customHeight="1" thickTop="1">
      <c r="A10" s="236"/>
    </row>
    <row r="11" spans="1:39" ht="18.75" customHeight="1">
      <c r="A11" s="236"/>
      <c r="B11" s="252" t="s">
        <v>10</v>
      </c>
      <c r="C11" s="252"/>
      <c r="D11" s="252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13" t="s">
        <v>23</v>
      </c>
      <c r="X11" s="13"/>
      <c r="Y11" s="13"/>
      <c r="Z11" s="13"/>
      <c r="AA11" s="256"/>
      <c r="AB11" s="256"/>
      <c r="AC11" s="256"/>
      <c r="AD11" s="256"/>
      <c r="AE11" t="s">
        <v>24</v>
      </c>
    </row>
    <row r="12" spans="1:39" ht="7.5" customHeight="1" thickBot="1"/>
    <row r="13" spans="1:39" ht="20.25" customHeight="1" thickBot="1">
      <c r="B13" s="301" t="s">
        <v>7</v>
      </c>
      <c r="C13" s="89"/>
      <c r="D13" s="89"/>
      <c r="E13" s="89" t="s">
        <v>1</v>
      </c>
      <c r="F13" s="89"/>
      <c r="G13" s="89"/>
      <c r="H13" s="89"/>
      <c r="I13" s="89"/>
      <c r="J13" s="89"/>
      <c r="K13" s="89"/>
      <c r="L13" s="89"/>
      <c r="M13" s="89"/>
      <c r="N13" s="89"/>
      <c r="O13" s="89" t="s">
        <v>6</v>
      </c>
      <c r="P13" s="89"/>
      <c r="Q13" s="89"/>
      <c r="R13" s="89"/>
      <c r="S13" s="89"/>
      <c r="T13" s="89" t="s">
        <v>5</v>
      </c>
      <c r="U13" s="89"/>
      <c r="V13" s="89"/>
      <c r="W13" s="89"/>
      <c r="X13" s="89"/>
      <c r="Y13" s="89"/>
      <c r="Z13" s="89" t="s">
        <v>2</v>
      </c>
      <c r="AA13" s="89"/>
      <c r="AB13" s="89"/>
      <c r="AC13" s="89"/>
      <c r="AD13" s="89"/>
      <c r="AE13" s="89"/>
      <c r="AF13" s="89" t="s">
        <v>3</v>
      </c>
      <c r="AG13" s="89"/>
      <c r="AH13" s="89"/>
      <c r="AI13" s="89"/>
      <c r="AJ13" s="89"/>
      <c r="AK13" s="89"/>
      <c r="AL13" s="90"/>
    </row>
    <row r="14" spans="1:39" ht="20.25" customHeight="1">
      <c r="B14" s="302"/>
      <c r="C14" s="303"/>
      <c r="D14" s="303"/>
      <c r="E14" s="262"/>
      <c r="F14" s="263"/>
      <c r="G14" s="263"/>
      <c r="H14" s="263"/>
      <c r="I14" s="263"/>
      <c r="J14" s="263"/>
      <c r="K14" s="263"/>
      <c r="L14" s="263"/>
      <c r="M14" s="263"/>
      <c r="N14" s="263"/>
      <c r="O14" s="264"/>
      <c r="P14" s="264"/>
      <c r="Q14" s="266"/>
      <c r="R14" s="266"/>
      <c r="S14" s="267"/>
      <c r="T14" s="271"/>
      <c r="U14" s="271"/>
      <c r="V14" s="271"/>
      <c r="W14" s="271"/>
      <c r="X14" s="271"/>
      <c r="Y14" s="272"/>
      <c r="Z14" s="273" t="str">
        <f>IF(O14&lt;&gt;"",O14*T14,"")</f>
        <v/>
      </c>
      <c r="AA14" s="271"/>
      <c r="AB14" s="271"/>
      <c r="AC14" s="271"/>
      <c r="AD14" s="271"/>
      <c r="AE14" s="272"/>
      <c r="AF14" s="264"/>
      <c r="AG14" s="264"/>
      <c r="AH14" s="264"/>
      <c r="AI14" s="264"/>
      <c r="AJ14" s="264"/>
      <c r="AK14" s="264"/>
      <c r="AL14" s="265"/>
    </row>
    <row r="15" spans="1:39" ht="20.25" customHeight="1">
      <c r="B15" s="304"/>
      <c r="C15" s="305"/>
      <c r="D15" s="305"/>
      <c r="E15" s="258"/>
      <c r="F15" s="259"/>
      <c r="G15" s="259"/>
      <c r="H15" s="259"/>
      <c r="I15" s="259"/>
      <c r="J15" s="259"/>
      <c r="K15" s="259"/>
      <c r="L15" s="259"/>
      <c r="M15" s="259"/>
      <c r="N15" s="259"/>
      <c r="O15" s="260"/>
      <c r="P15" s="260"/>
      <c r="Q15" s="268"/>
      <c r="R15" s="269"/>
      <c r="S15" s="270"/>
      <c r="T15" s="114"/>
      <c r="U15" s="114"/>
      <c r="V15" s="114"/>
      <c r="W15" s="114"/>
      <c r="X15" s="114"/>
      <c r="Y15" s="115"/>
      <c r="Z15" s="113" t="str">
        <f t="shared" ref="Z15:Z43" si="0">IF(O15&lt;&gt;"",O15*T15,"")</f>
        <v/>
      </c>
      <c r="AA15" s="114"/>
      <c r="AB15" s="114"/>
      <c r="AC15" s="114"/>
      <c r="AD15" s="114"/>
      <c r="AE15" s="115"/>
      <c r="AF15" s="260"/>
      <c r="AG15" s="260"/>
      <c r="AH15" s="260"/>
      <c r="AI15" s="260"/>
      <c r="AJ15" s="260"/>
      <c r="AK15" s="260"/>
      <c r="AL15" s="261"/>
    </row>
    <row r="16" spans="1:39" ht="20.25" customHeight="1">
      <c r="B16" s="304"/>
      <c r="C16" s="305"/>
      <c r="D16" s="305"/>
      <c r="E16" s="258"/>
      <c r="F16" s="259"/>
      <c r="G16" s="259"/>
      <c r="H16" s="259"/>
      <c r="I16" s="259"/>
      <c r="J16" s="259"/>
      <c r="K16" s="259"/>
      <c r="L16" s="259"/>
      <c r="M16" s="259"/>
      <c r="N16" s="259"/>
      <c r="O16" s="260"/>
      <c r="P16" s="260"/>
      <c r="Q16" s="268"/>
      <c r="R16" s="269"/>
      <c r="S16" s="270"/>
      <c r="T16" s="114"/>
      <c r="U16" s="114"/>
      <c r="V16" s="114"/>
      <c r="W16" s="114"/>
      <c r="X16" s="114"/>
      <c r="Y16" s="115"/>
      <c r="Z16" s="113" t="str">
        <f t="shared" si="0"/>
        <v/>
      </c>
      <c r="AA16" s="114"/>
      <c r="AB16" s="114"/>
      <c r="AC16" s="114"/>
      <c r="AD16" s="114"/>
      <c r="AE16" s="115"/>
      <c r="AF16" s="260"/>
      <c r="AG16" s="260"/>
      <c r="AH16" s="260"/>
      <c r="AI16" s="260"/>
      <c r="AJ16" s="260"/>
      <c r="AK16" s="260"/>
      <c r="AL16" s="261"/>
    </row>
    <row r="17" spans="2:38" ht="20.25" customHeight="1">
      <c r="B17" s="304"/>
      <c r="C17" s="305"/>
      <c r="D17" s="305"/>
      <c r="E17" s="258"/>
      <c r="F17" s="259"/>
      <c r="G17" s="259"/>
      <c r="H17" s="259"/>
      <c r="I17" s="259"/>
      <c r="J17" s="259"/>
      <c r="K17" s="259"/>
      <c r="L17" s="259"/>
      <c r="M17" s="259"/>
      <c r="N17" s="259"/>
      <c r="O17" s="260"/>
      <c r="P17" s="260"/>
      <c r="Q17" s="268"/>
      <c r="R17" s="269"/>
      <c r="S17" s="270"/>
      <c r="T17" s="114"/>
      <c r="U17" s="114"/>
      <c r="V17" s="114"/>
      <c r="W17" s="114"/>
      <c r="X17" s="114"/>
      <c r="Y17" s="115"/>
      <c r="Z17" s="113" t="str">
        <f t="shared" si="0"/>
        <v/>
      </c>
      <c r="AA17" s="114"/>
      <c r="AB17" s="114"/>
      <c r="AC17" s="114"/>
      <c r="AD17" s="114"/>
      <c r="AE17" s="115"/>
      <c r="AF17" s="260"/>
      <c r="AG17" s="260"/>
      <c r="AH17" s="260"/>
      <c r="AI17" s="260"/>
      <c r="AJ17" s="260"/>
      <c r="AK17" s="260"/>
      <c r="AL17" s="261"/>
    </row>
    <row r="18" spans="2:38" ht="20.25" customHeight="1" thickBot="1">
      <c r="B18" s="306"/>
      <c r="C18" s="307"/>
      <c r="D18" s="307"/>
      <c r="E18" s="282"/>
      <c r="F18" s="283"/>
      <c r="G18" s="283"/>
      <c r="H18" s="283"/>
      <c r="I18" s="283"/>
      <c r="J18" s="283"/>
      <c r="K18" s="283"/>
      <c r="L18" s="283"/>
      <c r="M18" s="283"/>
      <c r="N18" s="283"/>
      <c r="O18" s="276"/>
      <c r="P18" s="276"/>
      <c r="Q18" s="278"/>
      <c r="R18" s="279"/>
      <c r="S18" s="280"/>
      <c r="T18" s="287"/>
      <c r="U18" s="288"/>
      <c r="V18" s="288"/>
      <c r="W18" s="288"/>
      <c r="X18" s="288"/>
      <c r="Y18" s="289"/>
      <c r="Z18" s="284" t="str">
        <f t="shared" si="0"/>
        <v/>
      </c>
      <c r="AA18" s="285"/>
      <c r="AB18" s="285"/>
      <c r="AC18" s="285"/>
      <c r="AD18" s="285"/>
      <c r="AE18" s="286"/>
      <c r="AF18" s="276"/>
      <c r="AG18" s="276"/>
      <c r="AH18" s="276"/>
      <c r="AI18" s="276"/>
      <c r="AJ18" s="276"/>
      <c r="AK18" s="276"/>
      <c r="AL18" s="277"/>
    </row>
    <row r="19" spans="2:38" ht="20.25" customHeight="1" thickTop="1">
      <c r="B19" s="308"/>
      <c r="C19" s="309"/>
      <c r="D19" s="309"/>
      <c r="E19" s="274"/>
      <c r="F19" s="275"/>
      <c r="G19" s="275"/>
      <c r="H19" s="275"/>
      <c r="I19" s="275"/>
      <c r="J19" s="275"/>
      <c r="K19" s="275"/>
      <c r="L19" s="275"/>
      <c r="M19" s="275"/>
      <c r="N19" s="275"/>
      <c r="O19" s="103"/>
      <c r="P19" s="103"/>
      <c r="Q19" s="84"/>
      <c r="R19" s="84"/>
      <c r="S19" s="281"/>
      <c r="T19" s="271"/>
      <c r="U19" s="271"/>
      <c r="V19" s="271"/>
      <c r="W19" s="271"/>
      <c r="X19" s="271"/>
      <c r="Y19" s="272"/>
      <c r="Z19" s="290" t="str">
        <f t="shared" si="0"/>
        <v/>
      </c>
      <c r="AA19" s="291"/>
      <c r="AB19" s="291"/>
      <c r="AC19" s="291"/>
      <c r="AD19" s="291"/>
      <c r="AE19" s="292"/>
      <c r="AF19" s="103"/>
      <c r="AG19" s="103"/>
      <c r="AH19" s="103"/>
      <c r="AI19" s="103"/>
      <c r="AJ19" s="103"/>
      <c r="AK19" s="103"/>
      <c r="AL19" s="104"/>
    </row>
    <row r="20" spans="2:38" ht="20.25" customHeight="1">
      <c r="B20" s="304"/>
      <c r="C20" s="305"/>
      <c r="D20" s="305"/>
      <c r="E20" s="258"/>
      <c r="F20" s="259"/>
      <c r="G20" s="259"/>
      <c r="H20" s="259"/>
      <c r="I20" s="259"/>
      <c r="J20" s="259"/>
      <c r="K20" s="259"/>
      <c r="L20" s="259"/>
      <c r="M20" s="259"/>
      <c r="N20" s="259"/>
      <c r="O20" s="260"/>
      <c r="P20" s="260"/>
      <c r="Q20" s="268"/>
      <c r="R20" s="269"/>
      <c r="S20" s="270"/>
      <c r="T20" s="114"/>
      <c r="U20" s="114"/>
      <c r="V20" s="114"/>
      <c r="W20" s="114"/>
      <c r="X20" s="114"/>
      <c r="Y20" s="115"/>
      <c r="Z20" s="113" t="str">
        <f t="shared" si="0"/>
        <v/>
      </c>
      <c r="AA20" s="114"/>
      <c r="AB20" s="114"/>
      <c r="AC20" s="114"/>
      <c r="AD20" s="114"/>
      <c r="AE20" s="115"/>
      <c r="AF20" s="260"/>
      <c r="AG20" s="260"/>
      <c r="AH20" s="260"/>
      <c r="AI20" s="260"/>
      <c r="AJ20" s="260"/>
      <c r="AK20" s="260"/>
      <c r="AL20" s="261"/>
    </row>
    <row r="21" spans="2:38" ht="20.25" customHeight="1">
      <c r="B21" s="304"/>
      <c r="C21" s="305"/>
      <c r="D21" s="305"/>
      <c r="E21" s="258"/>
      <c r="F21" s="259"/>
      <c r="G21" s="259"/>
      <c r="H21" s="259"/>
      <c r="I21" s="259"/>
      <c r="J21" s="259"/>
      <c r="K21" s="259"/>
      <c r="L21" s="259"/>
      <c r="M21" s="259"/>
      <c r="N21" s="259"/>
      <c r="O21" s="260"/>
      <c r="P21" s="260"/>
      <c r="Q21" s="268"/>
      <c r="R21" s="269"/>
      <c r="S21" s="270"/>
      <c r="T21" s="114"/>
      <c r="U21" s="114"/>
      <c r="V21" s="114"/>
      <c r="W21" s="114"/>
      <c r="X21" s="114"/>
      <c r="Y21" s="115"/>
      <c r="Z21" s="113" t="str">
        <f t="shared" si="0"/>
        <v/>
      </c>
      <c r="AA21" s="114"/>
      <c r="AB21" s="114"/>
      <c r="AC21" s="114"/>
      <c r="AD21" s="114"/>
      <c r="AE21" s="115"/>
      <c r="AF21" s="260"/>
      <c r="AG21" s="260"/>
      <c r="AH21" s="260"/>
      <c r="AI21" s="260"/>
      <c r="AJ21" s="260"/>
      <c r="AK21" s="260"/>
      <c r="AL21" s="261"/>
    </row>
    <row r="22" spans="2:38" ht="20.25" customHeight="1">
      <c r="B22" s="304"/>
      <c r="C22" s="305"/>
      <c r="D22" s="305"/>
      <c r="E22" s="258"/>
      <c r="F22" s="259"/>
      <c r="G22" s="259"/>
      <c r="H22" s="259"/>
      <c r="I22" s="259"/>
      <c r="J22" s="259"/>
      <c r="K22" s="259"/>
      <c r="L22" s="259"/>
      <c r="M22" s="259"/>
      <c r="N22" s="259"/>
      <c r="O22" s="260"/>
      <c r="P22" s="260"/>
      <c r="Q22" s="268"/>
      <c r="R22" s="269"/>
      <c r="S22" s="270"/>
      <c r="T22" s="114"/>
      <c r="U22" s="114"/>
      <c r="V22" s="114"/>
      <c r="W22" s="114"/>
      <c r="X22" s="114"/>
      <c r="Y22" s="115"/>
      <c r="Z22" s="113" t="str">
        <f t="shared" si="0"/>
        <v/>
      </c>
      <c r="AA22" s="114"/>
      <c r="AB22" s="114"/>
      <c r="AC22" s="114"/>
      <c r="AD22" s="114"/>
      <c r="AE22" s="115"/>
      <c r="AF22" s="260"/>
      <c r="AG22" s="260"/>
      <c r="AH22" s="260"/>
      <c r="AI22" s="260"/>
      <c r="AJ22" s="260"/>
      <c r="AK22" s="260"/>
      <c r="AL22" s="261"/>
    </row>
    <row r="23" spans="2:38" ht="20.25" customHeight="1" thickBot="1">
      <c r="B23" s="306"/>
      <c r="C23" s="307"/>
      <c r="D23" s="307"/>
      <c r="E23" s="282"/>
      <c r="F23" s="283"/>
      <c r="G23" s="283"/>
      <c r="H23" s="283"/>
      <c r="I23" s="283"/>
      <c r="J23" s="283"/>
      <c r="K23" s="283"/>
      <c r="L23" s="283"/>
      <c r="M23" s="283"/>
      <c r="N23" s="283"/>
      <c r="O23" s="276"/>
      <c r="P23" s="276"/>
      <c r="Q23" s="278"/>
      <c r="R23" s="279"/>
      <c r="S23" s="280"/>
      <c r="T23" s="287"/>
      <c r="U23" s="288"/>
      <c r="V23" s="288"/>
      <c r="W23" s="288"/>
      <c r="X23" s="288"/>
      <c r="Y23" s="289"/>
      <c r="Z23" s="287" t="str">
        <f t="shared" si="0"/>
        <v/>
      </c>
      <c r="AA23" s="288"/>
      <c r="AB23" s="288"/>
      <c r="AC23" s="288"/>
      <c r="AD23" s="288"/>
      <c r="AE23" s="289"/>
      <c r="AF23" s="276"/>
      <c r="AG23" s="276"/>
      <c r="AH23" s="276"/>
      <c r="AI23" s="276"/>
      <c r="AJ23" s="276"/>
      <c r="AK23" s="276"/>
      <c r="AL23" s="277"/>
    </row>
    <row r="24" spans="2:38" ht="20.25" customHeight="1" thickTop="1">
      <c r="B24" s="310"/>
      <c r="C24" s="311"/>
      <c r="D24" s="311"/>
      <c r="E24" s="293"/>
      <c r="F24" s="294"/>
      <c r="G24" s="294"/>
      <c r="H24" s="294"/>
      <c r="I24" s="294"/>
      <c r="J24" s="294"/>
      <c r="K24" s="294"/>
      <c r="L24" s="294"/>
      <c r="M24" s="294"/>
      <c r="N24" s="294"/>
      <c r="O24" s="295"/>
      <c r="P24" s="295"/>
      <c r="Q24" s="84"/>
      <c r="R24" s="84"/>
      <c r="S24" s="281"/>
      <c r="T24" s="271"/>
      <c r="U24" s="271"/>
      <c r="V24" s="271"/>
      <c r="W24" s="271"/>
      <c r="X24" s="271"/>
      <c r="Y24" s="272"/>
      <c r="Z24" s="297" t="str">
        <f t="shared" si="0"/>
        <v/>
      </c>
      <c r="AA24" s="298"/>
      <c r="AB24" s="298"/>
      <c r="AC24" s="298"/>
      <c r="AD24" s="298"/>
      <c r="AE24" s="299"/>
      <c r="AF24" s="295"/>
      <c r="AG24" s="295"/>
      <c r="AH24" s="295"/>
      <c r="AI24" s="295"/>
      <c r="AJ24" s="295"/>
      <c r="AK24" s="295"/>
      <c r="AL24" s="296"/>
    </row>
    <row r="25" spans="2:38" ht="20.25" customHeight="1">
      <c r="B25" s="304"/>
      <c r="C25" s="305"/>
      <c r="D25" s="305"/>
      <c r="E25" s="258"/>
      <c r="F25" s="259"/>
      <c r="G25" s="259"/>
      <c r="H25" s="259"/>
      <c r="I25" s="259"/>
      <c r="J25" s="259"/>
      <c r="K25" s="259"/>
      <c r="L25" s="259"/>
      <c r="M25" s="259"/>
      <c r="N25" s="259"/>
      <c r="O25" s="260"/>
      <c r="P25" s="260"/>
      <c r="Q25" s="268"/>
      <c r="R25" s="269"/>
      <c r="S25" s="270"/>
      <c r="T25" s="114"/>
      <c r="U25" s="114"/>
      <c r="V25" s="114"/>
      <c r="W25" s="114"/>
      <c r="X25" s="114"/>
      <c r="Y25" s="115"/>
      <c r="Z25" s="113" t="str">
        <f t="shared" si="0"/>
        <v/>
      </c>
      <c r="AA25" s="114"/>
      <c r="AB25" s="114"/>
      <c r="AC25" s="114"/>
      <c r="AD25" s="114"/>
      <c r="AE25" s="115"/>
      <c r="AF25" s="260"/>
      <c r="AG25" s="260"/>
      <c r="AH25" s="260"/>
      <c r="AI25" s="260"/>
      <c r="AJ25" s="260"/>
      <c r="AK25" s="260"/>
      <c r="AL25" s="261"/>
    </row>
    <row r="26" spans="2:38" ht="20.25" customHeight="1">
      <c r="B26" s="304"/>
      <c r="C26" s="305"/>
      <c r="D26" s="305"/>
      <c r="E26" s="258"/>
      <c r="F26" s="259"/>
      <c r="G26" s="259"/>
      <c r="H26" s="259"/>
      <c r="I26" s="259"/>
      <c r="J26" s="259"/>
      <c r="K26" s="259"/>
      <c r="L26" s="259"/>
      <c r="M26" s="259"/>
      <c r="N26" s="259"/>
      <c r="O26" s="260"/>
      <c r="P26" s="260"/>
      <c r="Q26" s="268"/>
      <c r="R26" s="269"/>
      <c r="S26" s="270"/>
      <c r="T26" s="114"/>
      <c r="U26" s="114"/>
      <c r="V26" s="114"/>
      <c r="W26" s="114"/>
      <c r="X26" s="114"/>
      <c r="Y26" s="115"/>
      <c r="Z26" s="113" t="str">
        <f t="shared" si="0"/>
        <v/>
      </c>
      <c r="AA26" s="114"/>
      <c r="AB26" s="114"/>
      <c r="AC26" s="114"/>
      <c r="AD26" s="114"/>
      <c r="AE26" s="115"/>
      <c r="AF26" s="260"/>
      <c r="AG26" s="260"/>
      <c r="AH26" s="260"/>
      <c r="AI26" s="260"/>
      <c r="AJ26" s="260"/>
      <c r="AK26" s="260"/>
      <c r="AL26" s="261"/>
    </row>
    <row r="27" spans="2:38" ht="20.25" customHeight="1">
      <c r="B27" s="304"/>
      <c r="C27" s="305"/>
      <c r="D27" s="305"/>
      <c r="E27" s="258"/>
      <c r="F27" s="259"/>
      <c r="G27" s="259"/>
      <c r="H27" s="259"/>
      <c r="I27" s="259"/>
      <c r="J27" s="259"/>
      <c r="K27" s="259"/>
      <c r="L27" s="259"/>
      <c r="M27" s="259"/>
      <c r="N27" s="259"/>
      <c r="O27" s="260"/>
      <c r="P27" s="260"/>
      <c r="Q27" s="268"/>
      <c r="R27" s="269"/>
      <c r="S27" s="270"/>
      <c r="T27" s="114"/>
      <c r="U27" s="114"/>
      <c r="V27" s="114"/>
      <c r="W27" s="114"/>
      <c r="X27" s="114"/>
      <c r="Y27" s="115"/>
      <c r="Z27" s="113" t="str">
        <f t="shared" si="0"/>
        <v/>
      </c>
      <c r="AA27" s="114"/>
      <c r="AB27" s="114"/>
      <c r="AC27" s="114"/>
      <c r="AD27" s="114"/>
      <c r="AE27" s="115"/>
      <c r="AF27" s="260"/>
      <c r="AG27" s="260"/>
      <c r="AH27" s="260"/>
      <c r="AI27" s="260"/>
      <c r="AJ27" s="260"/>
      <c r="AK27" s="260"/>
      <c r="AL27" s="261"/>
    </row>
    <row r="28" spans="2:38" ht="20.25" customHeight="1" thickBot="1">
      <c r="B28" s="306"/>
      <c r="C28" s="307"/>
      <c r="D28" s="307"/>
      <c r="E28" s="282"/>
      <c r="F28" s="283"/>
      <c r="G28" s="283"/>
      <c r="H28" s="283"/>
      <c r="I28" s="283"/>
      <c r="J28" s="283"/>
      <c r="K28" s="283"/>
      <c r="L28" s="283"/>
      <c r="M28" s="283"/>
      <c r="N28" s="283"/>
      <c r="O28" s="276"/>
      <c r="P28" s="276"/>
      <c r="Q28" s="278"/>
      <c r="R28" s="279"/>
      <c r="S28" s="280"/>
      <c r="T28" s="287"/>
      <c r="U28" s="288"/>
      <c r="V28" s="288"/>
      <c r="W28" s="288"/>
      <c r="X28" s="288"/>
      <c r="Y28" s="289"/>
      <c r="Z28" s="284" t="str">
        <f t="shared" si="0"/>
        <v/>
      </c>
      <c r="AA28" s="285"/>
      <c r="AB28" s="285"/>
      <c r="AC28" s="285"/>
      <c r="AD28" s="285"/>
      <c r="AE28" s="286"/>
      <c r="AF28" s="276"/>
      <c r="AG28" s="276"/>
      <c r="AH28" s="276"/>
      <c r="AI28" s="276"/>
      <c r="AJ28" s="276"/>
      <c r="AK28" s="276"/>
      <c r="AL28" s="277"/>
    </row>
    <row r="29" spans="2:38" ht="20.25" customHeight="1" thickTop="1">
      <c r="B29" s="308"/>
      <c r="C29" s="309"/>
      <c r="D29" s="309"/>
      <c r="E29" s="274"/>
      <c r="F29" s="275"/>
      <c r="G29" s="275"/>
      <c r="H29" s="275"/>
      <c r="I29" s="275"/>
      <c r="J29" s="275"/>
      <c r="K29" s="275"/>
      <c r="L29" s="275"/>
      <c r="M29" s="275"/>
      <c r="N29" s="275"/>
      <c r="O29" s="103"/>
      <c r="P29" s="103"/>
      <c r="Q29" s="84"/>
      <c r="R29" s="84"/>
      <c r="S29" s="281"/>
      <c r="T29" s="271"/>
      <c r="U29" s="271"/>
      <c r="V29" s="271"/>
      <c r="W29" s="271"/>
      <c r="X29" s="271"/>
      <c r="Y29" s="272"/>
      <c r="Z29" s="290" t="str">
        <f t="shared" si="0"/>
        <v/>
      </c>
      <c r="AA29" s="291"/>
      <c r="AB29" s="291"/>
      <c r="AC29" s="291"/>
      <c r="AD29" s="291"/>
      <c r="AE29" s="292"/>
      <c r="AF29" s="103"/>
      <c r="AG29" s="103"/>
      <c r="AH29" s="103"/>
      <c r="AI29" s="103"/>
      <c r="AJ29" s="103"/>
      <c r="AK29" s="103"/>
      <c r="AL29" s="104"/>
    </row>
    <row r="30" spans="2:38" ht="20.25" customHeight="1">
      <c r="B30" s="304"/>
      <c r="C30" s="305"/>
      <c r="D30" s="305"/>
      <c r="E30" s="258"/>
      <c r="F30" s="259"/>
      <c r="G30" s="259"/>
      <c r="H30" s="259"/>
      <c r="I30" s="259"/>
      <c r="J30" s="259"/>
      <c r="K30" s="259"/>
      <c r="L30" s="259"/>
      <c r="M30" s="259"/>
      <c r="N30" s="259"/>
      <c r="O30" s="260"/>
      <c r="P30" s="260"/>
      <c r="Q30" s="268"/>
      <c r="R30" s="269"/>
      <c r="S30" s="270"/>
      <c r="T30" s="114"/>
      <c r="U30" s="114"/>
      <c r="V30" s="114"/>
      <c r="W30" s="114"/>
      <c r="X30" s="114"/>
      <c r="Y30" s="115"/>
      <c r="Z30" s="113" t="str">
        <f t="shared" si="0"/>
        <v/>
      </c>
      <c r="AA30" s="114"/>
      <c r="AB30" s="114"/>
      <c r="AC30" s="114"/>
      <c r="AD30" s="114"/>
      <c r="AE30" s="115"/>
      <c r="AF30" s="260"/>
      <c r="AG30" s="260"/>
      <c r="AH30" s="260"/>
      <c r="AI30" s="260"/>
      <c r="AJ30" s="260"/>
      <c r="AK30" s="260"/>
      <c r="AL30" s="261"/>
    </row>
    <row r="31" spans="2:38" ht="20.25" customHeight="1">
      <c r="B31" s="304"/>
      <c r="C31" s="305"/>
      <c r="D31" s="305"/>
      <c r="E31" s="258"/>
      <c r="F31" s="259"/>
      <c r="G31" s="259"/>
      <c r="H31" s="259"/>
      <c r="I31" s="259"/>
      <c r="J31" s="259"/>
      <c r="K31" s="259"/>
      <c r="L31" s="259"/>
      <c r="M31" s="259"/>
      <c r="N31" s="259"/>
      <c r="O31" s="260"/>
      <c r="P31" s="260"/>
      <c r="Q31" s="268"/>
      <c r="R31" s="269"/>
      <c r="S31" s="270"/>
      <c r="T31" s="114"/>
      <c r="U31" s="114"/>
      <c r="V31" s="114"/>
      <c r="W31" s="114"/>
      <c r="X31" s="114"/>
      <c r="Y31" s="115"/>
      <c r="Z31" s="113" t="str">
        <f t="shared" si="0"/>
        <v/>
      </c>
      <c r="AA31" s="114"/>
      <c r="AB31" s="114"/>
      <c r="AC31" s="114"/>
      <c r="AD31" s="114"/>
      <c r="AE31" s="115"/>
      <c r="AF31" s="260"/>
      <c r="AG31" s="260"/>
      <c r="AH31" s="260"/>
      <c r="AI31" s="260"/>
      <c r="AJ31" s="260"/>
      <c r="AK31" s="260"/>
      <c r="AL31" s="261"/>
    </row>
    <row r="32" spans="2:38" ht="20.25" customHeight="1">
      <c r="B32" s="304"/>
      <c r="C32" s="305"/>
      <c r="D32" s="305"/>
      <c r="E32" s="258"/>
      <c r="F32" s="259"/>
      <c r="G32" s="259"/>
      <c r="H32" s="259"/>
      <c r="I32" s="259"/>
      <c r="J32" s="259"/>
      <c r="K32" s="259"/>
      <c r="L32" s="259"/>
      <c r="M32" s="259"/>
      <c r="N32" s="259"/>
      <c r="O32" s="260"/>
      <c r="P32" s="260"/>
      <c r="Q32" s="268"/>
      <c r="R32" s="269"/>
      <c r="S32" s="270"/>
      <c r="T32" s="114"/>
      <c r="U32" s="114"/>
      <c r="V32" s="114"/>
      <c r="W32" s="114"/>
      <c r="X32" s="114"/>
      <c r="Y32" s="115"/>
      <c r="Z32" s="113" t="str">
        <f t="shared" si="0"/>
        <v/>
      </c>
      <c r="AA32" s="114"/>
      <c r="AB32" s="114"/>
      <c r="AC32" s="114"/>
      <c r="AD32" s="114"/>
      <c r="AE32" s="115"/>
      <c r="AF32" s="260"/>
      <c r="AG32" s="260"/>
      <c r="AH32" s="260"/>
      <c r="AI32" s="260"/>
      <c r="AJ32" s="260"/>
      <c r="AK32" s="260"/>
      <c r="AL32" s="261"/>
    </row>
    <row r="33" spans="2:38" ht="20.25" customHeight="1" thickBot="1">
      <c r="B33" s="306"/>
      <c r="C33" s="307"/>
      <c r="D33" s="307"/>
      <c r="E33" s="282"/>
      <c r="F33" s="283"/>
      <c r="G33" s="283"/>
      <c r="H33" s="283"/>
      <c r="I33" s="283"/>
      <c r="J33" s="283"/>
      <c r="K33" s="283"/>
      <c r="L33" s="283"/>
      <c r="M33" s="283"/>
      <c r="N33" s="283"/>
      <c r="O33" s="276"/>
      <c r="P33" s="276"/>
      <c r="Q33" s="278"/>
      <c r="R33" s="279"/>
      <c r="S33" s="280"/>
      <c r="T33" s="287"/>
      <c r="U33" s="288"/>
      <c r="V33" s="288"/>
      <c r="W33" s="288"/>
      <c r="X33" s="288"/>
      <c r="Y33" s="289"/>
      <c r="Z33" s="287" t="str">
        <f t="shared" si="0"/>
        <v/>
      </c>
      <c r="AA33" s="288"/>
      <c r="AB33" s="288"/>
      <c r="AC33" s="288"/>
      <c r="AD33" s="288"/>
      <c r="AE33" s="289"/>
      <c r="AF33" s="276"/>
      <c r="AG33" s="276"/>
      <c r="AH33" s="276"/>
      <c r="AI33" s="276"/>
      <c r="AJ33" s="276"/>
      <c r="AK33" s="276"/>
      <c r="AL33" s="277"/>
    </row>
    <row r="34" spans="2:38" ht="20.25" customHeight="1" thickTop="1">
      <c r="B34" s="310"/>
      <c r="C34" s="311"/>
      <c r="D34" s="311"/>
      <c r="E34" s="293"/>
      <c r="F34" s="294"/>
      <c r="G34" s="294"/>
      <c r="H34" s="294"/>
      <c r="I34" s="294"/>
      <c r="J34" s="294"/>
      <c r="K34" s="294"/>
      <c r="L34" s="294"/>
      <c r="M34" s="294"/>
      <c r="N34" s="294"/>
      <c r="O34" s="295"/>
      <c r="P34" s="295"/>
      <c r="Q34" s="84"/>
      <c r="R34" s="84"/>
      <c r="S34" s="281"/>
      <c r="T34" s="271"/>
      <c r="U34" s="271"/>
      <c r="V34" s="271"/>
      <c r="W34" s="271"/>
      <c r="X34" s="271"/>
      <c r="Y34" s="272"/>
      <c r="Z34" s="297" t="str">
        <f t="shared" si="0"/>
        <v/>
      </c>
      <c r="AA34" s="298"/>
      <c r="AB34" s="298"/>
      <c r="AC34" s="298"/>
      <c r="AD34" s="298"/>
      <c r="AE34" s="299"/>
      <c r="AF34" s="295"/>
      <c r="AG34" s="295"/>
      <c r="AH34" s="295"/>
      <c r="AI34" s="295"/>
      <c r="AJ34" s="295"/>
      <c r="AK34" s="295"/>
      <c r="AL34" s="296"/>
    </row>
    <row r="35" spans="2:38" ht="20.25" customHeight="1">
      <c r="B35" s="304"/>
      <c r="C35" s="305"/>
      <c r="D35" s="305"/>
      <c r="E35" s="258"/>
      <c r="F35" s="259"/>
      <c r="G35" s="259"/>
      <c r="H35" s="259"/>
      <c r="I35" s="259"/>
      <c r="J35" s="259"/>
      <c r="K35" s="259"/>
      <c r="L35" s="259"/>
      <c r="M35" s="259"/>
      <c r="N35" s="259"/>
      <c r="O35" s="260"/>
      <c r="P35" s="260"/>
      <c r="Q35" s="268"/>
      <c r="R35" s="269"/>
      <c r="S35" s="270"/>
      <c r="T35" s="114"/>
      <c r="U35" s="114"/>
      <c r="V35" s="114"/>
      <c r="W35" s="114"/>
      <c r="X35" s="114"/>
      <c r="Y35" s="115"/>
      <c r="Z35" s="113" t="str">
        <f t="shared" si="0"/>
        <v/>
      </c>
      <c r="AA35" s="114"/>
      <c r="AB35" s="114"/>
      <c r="AC35" s="114"/>
      <c r="AD35" s="114"/>
      <c r="AE35" s="115"/>
      <c r="AF35" s="260"/>
      <c r="AG35" s="260"/>
      <c r="AH35" s="260"/>
      <c r="AI35" s="260"/>
      <c r="AJ35" s="260"/>
      <c r="AK35" s="260"/>
      <c r="AL35" s="261"/>
    </row>
    <row r="36" spans="2:38" ht="20.25" customHeight="1">
      <c r="B36" s="304"/>
      <c r="C36" s="305"/>
      <c r="D36" s="305"/>
      <c r="E36" s="258"/>
      <c r="F36" s="259"/>
      <c r="G36" s="259"/>
      <c r="H36" s="259"/>
      <c r="I36" s="259"/>
      <c r="J36" s="259"/>
      <c r="K36" s="259"/>
      <c r="L36" s="259"/>
      <c r="M36" s="259"/>
      <c r="N36" s="259"/>
      <c r="O36" s="260"/>
      <c r="P36" s="260"/>
      <c r="Q36" s="268"/>
      <c r="R36" s="269"/>
      <c r="S36" s="270"/>
      <c r="T36" s="114"/>
      <c r="U36" s="114"/>
      <c r="V36" s="114"/>
      <c r="W36" s="114"/>
      <c r="X36" s="114"/>
      <c r="Y36" s="115"/>
      <c r="Z36" s="113" t="str">
        <f t="shared" si="0"/>
        <v/>
      </c>
      <c r="AA36" s="114"/>
      <c r="AB36" s="114"/>
      <c r="AC36" s="114"/>
      <c r="AD36" s="114"/>
      <c r="AE36" s="115"/>
      <c r="AF36" s="260"/>
      <c r="AG36" s="260"/>
      <c r="AH36" s="260"/>
      <c r="AI36" s="260"/>
      <c r="AJ36" s="260"/>
      <c r="AK36" s="260"/>
      <c r="AL36" s="261"/>
    </row>
    <row r="37" spans="2:38" ht="20.25" customHeight="1">
      <c r="B37" s="304"/>
      <c r="C37" s="305"/>
      <c r="D37" s="305"/>
      <c r="E37" s="258"/>
      <c r="F37" s="259"/>
      <c r="G37" s="259"/>
      <c r="H37" s="259"/>
      <c r="I37" s="259"/>
      <c r="J37" s="259"/>
      <c r="K37" s="259"/>
      <c r="L37" s="259"/>
      <c r="M37" s="259"/>
      <c r="N37" s="259"/>
      <c r="O37" s="260"/>
      <c r="P37" s="260"/>
      <c r="Q37" s="268"/>
      <c r="R37" s="269"/>
      <c r="S37" s="270"/>
      <c r="T37" s="114"/>
      <c r="U37" s="114"/>
      <c r="V37" s="114"/>
      <c r="W37" s="114"/>
      <c r="X37" s="114"/>
      <c r="Y37" s="115"/>
      <c r="Z37" s="113" t="str">
        <f t="shared" si="0"/>
        <v/>
      </c>
      <c r="AA37" s="114"/>
      <c r="AB37" s="114"/>
      <c r="AC37" s="114"/>
      <c r="AD37" s="114"/>
      <c r="AE37" s="115"/>
      <c r="AF37" s="260"/>
      <c r="AG37" s="260"/>
      <c r="AH37" s="260"/>
      <c r="AI37" s="260"/>
      <c r="AJ37" s="260"/>
      <c r="AK37" s="260"/>
      <c r="AL37" s="261"/>
    </row>
    <row r="38" spans="2:38" ht="20.25" customHeight="1" thickBot="1">
      <c r="B38" s="306"/>
      <c r="C38" s="307"/>
      <c r="D38" s="307"/>
      <c r="E38" s="282"/>
      <c r="F38" s="283"/>
      <c r="G38" s="283"/>
      <c r="H38" s="283"/>
      <c r="I38" s="283"/>
      <c r="J38" s="283"/>
      <c r="K38" s="283"/>
      <c r="L38" s="283"/>
      <c r="M38" s="283"/>
      <c r="N38" s="283"/>
      <c r="O38" s="276"/>
      <c r="P38" s="276"/>
      <c r="Q38" s="278"/>
      <c r="R38" s="279"/>
      <c r="S38" s="280"/>
      <c r="T38" s="287"/>
      <c r="U38" s="288"/>
      <c r="V38" s="288"/>
      <c r="W38" s="288"/>
      <c r="X38" s="288"/>
      <c r="Y38" s="289"/>
      <c r="Z38" s="287" t="str">
        <f t="shared" si="0"/>
        <v/>
      </c>
      <c r="AA38" s="288"/>
      <c r="AB38" s="288"/>
      <c r="AC38" s="288"/>
      <c r="AD38" s="288"/>
      <c r="AE38" s="289"/>
      <c r="AF38" s="276"/>
      <c r="AG38" s="276"/>
      <c r="AH38" s="276"/>
      <c r="AI38" s="276"/>
      <c r="AJ38" s="276"/>
      <c r="AK38" s="276"/>
      <c r="AL38" s="277"/>
    </row>
    <row r="39" spans="2:38" ht="20.25" customHeight="1" thickTop="1">
      <c r="B39" s="310"/>
      <c r="C39" s="311"/>
      <c r="D39" s="311"/>
      <c r="E39" s="293"/>
      <c r="F39" s="294"/>
      <c r="G39" s="294"/>
      <c r="H39" s="294"/>
      <c r="I39" s="294"/>
      <c r="J39" s="294"/>
      <c r="K39" s="294"/>
      <c r="L39" s="294"/>
      <c r="M39" s="294"/>
      <c r="N39" s="294"/>
      <c r="O39" s="295"/>
      <c r="P39" s="295"/>
      <c r="Q39" s="84"/>
      <c r="R39" s="84"/>
      <c r="S39" s="281"/>
      <c r="T39" s="271"/>
      <c r="U39" s="271"/>
      <c r="V39" s="271"/>
      <c r="W39" s="271"/>
      <c r="X39" s="271"/>
      <c r="Y39" s="272"/>
      <c r="Z39" s="297" t="str">
        <f t="shared" si="0"/>
        <v/>
      </c>
      <c r="AA39" s="298"/>
      <c r="AB39" s="298"/>
      <c r="AC39" s="298"/>
      <c r="AD39" s="298"/>
      <c r="AE39" s="299"/>
      <c r="AF39" s="295"/>
      <c r="AG39" s="295"/>
      <c r="AH39" s="295"/>
      <c r="AI39" s="295"/>
      <c r="AJ39" s="295"/>
      <c r="AK39" s="295"/>
      <c r="AL39" s="296"/>
    </row>
    <row r="40" spans="2:38" ht="20.25" customHeight="1">
      <c r="B40" s="304"/>
      <c r="C40" s="305"/>
      <c r="D40" s="305"/>
      <c r="E40" s="258"/>
      <c r="F40" s="259"/>
      <c r="G40" s="259"/>
      <c r="H40" s="259"/>
      <c r="I40" s="259"/>
      <c r="J40" s="259"/>
      <c r="K40" s="259"/>
      <c r="L40" s="259"/>
      <c r="M40" s="259"/>
      <c r="N40" s="259"/>
      <c r="O40" s="260"/>
      <c r="P40" s="260"/>
      <c r="Q40" s="268"/>
      <c r="R40" s="269"/>
      <c r="S40" s="270"/>
      <c r="T40" s="114"/>
      <c r="U40" s="114"/>
      <c r="V40" s="114"/>
      <c r="W40" s="114"/>
      <c r="X40" s="114"/>
      <c r="Y40" s="115"/>
      <c r="Z40" s="113" t="str">
        <f t="shared" si="0"/>
        <v/>
      </c>
      <c r="AA40" s="114"/>
      <c r="AB40" s="114"/>
      <c r="AC40" s="114"/>
      <c r="AD40" s="114"/>
      <c r="AE40" s="115"/>
      <c r="AF40" s="260"/>
      <c r="AG40" s="260"/>
      <c r="AH40" s="260"/>
      <c r="AI40" s="260"/>
      <c r="AJ40" s="260"/>
      <c r="AK40" s="260"/>
      <c r="AL40" s="261"/>
    </row>
    <row r="41" spans="2:38" ht="20.25" customHeight="1">
      <c r="B41" s="304"/>
      <c r="C41" s="305"/>
      <c r="D41" s="305"/>
      <c r="E41" s="258"/>
      <c r="F41" s="259"/>
      <c r="G41" s="259"/>
      <c r="H41" s="259"/>
      <c r="I41" s="259"/>
      <c r="J41" s="259"/>
      <c r="K41" s="259"/>
      <c r="L41" s="259"/>
      <c r="M41" s="259"/>
      <c r="N41" s="259"/>
      <c r="O41" s="260"/>
      <c r="P41" s="260"/>
      <c r="Q41" s="268"/>
      <c r="R41" s="269"/>
      <c r="S41" s="270"/>
      <c r="T41" s="114"/>
      <c r="U41" s="114"/>
      <c r="V41" s="114"/>
      <c r="W41" s="114"/>
      <c r="X41" s="114"/>
      <c r="Y41" s="115"/>
      <c r="Z41" s="113" t="str">
        <f t="shared" si="0"/>
        <v/>
      </c>
      <c r="AA41" s="114"/>
      <c r="AB41" s="114"/>
      <c r="AC41" s="114"/>
      <c r="AD41" s="114"/>
      <c r="AE41" s="115"/>
      <c r="AF41" s="260"/>
      <c r="AG41" s="260"/>
      <c r="AH41" s="260"/>
      <c r="AI41" s="260"/>
      <c r="AJ41" s="260"/>
      <c r="AK41" s="260"/>
      <c r="AL41" s="261"/>
    </row>
    <row r="42" spans="2:38" ht="20.25" customHeight="1">
      <c r="B42" s="304"/>
      <c r="C42" s="305"/>
      <c r="D42" s="305"/>
      <c r="E42" s="258"/>
      <c r="F42" s="259"/>
      <c r="G42" s="259"/>
      <c r="H42" s="259"/>
      <c r="I42" s="259"/>
      <c r="J42" s="259"/>
      <c r="K42" s="259"/>
      <c r="L42" s="259"/>
      <c r="M42" s="259"/>
      <c r="N42" s="259"/>
      <c r="O42" s="260"/>
      <c r="P42" s="260"/>
      <c r="Q42" s="268"/>
      <c r="R42" s="269"/>
      <c r="S42" s="270"/>
      <c r="T42" s="114"/>
      <c r="U42" s="114"/>
      <c r="V42" s="114"/>
      <c r="W42" s="114"/>
      <c r="X42" s="114"/>
      <c r="Y42" s="115"/>
      <c r="Z42" s="113" t="str">
        <f t="shared" si="0"/>
        <v/>
      </c>
      <c r="AA42" s="114"/>
      <c r="AB42" s="114"/>
      <c r="AC42" s="114"/>
      <c r="AD42" s="114"/>
      <c r="AE42" s="115"/>
      <c r="AF42" s="260"/>
      <c r="AG42" s="260"/>
      <c r="AH42" s="260"/>
      <c r="AI42" s="260"/>
      <c r="AJ42" s="260"/>
      <c r="AK42" s="260"/>
      <c r="AL42" s="261"/>
    </row>
    <row r="43" spans="2:38" ht="20.25" customHeight="1" thickBot="1">
      <c r="B43" s="321"/>
      <c r="C43" s="322"/>
      <c r="D43" s="322"/>
      <c r="E43" s="315"/>
      <c r="F43" s="316"/>
      <c r="G43" s="316"/>
      <c r="H43" s="316"/>
      <c r="I43" s="316"/>
      <c r="J43" s="316"/>
      <c r="K43" s="316"/>
      <c r="L43" s="316"/>
      <c r="M43" s="316"/>
      <c r="N43" s="316"/>
      <c r="O43" s="317"/>
      <c r="P43" s="317"/>
      <c r="Q43" s="318"/>
      <c r="R43" s="319"/>
      <c r="S43" s="320"/>
      <c r="T43" s="324"/>
      <c r="U43" s="325"/>
      <c r="V43" s="325"/>
      <c r="W43" s="325"/>
      <c r="X43" s="325"/>
      <c r="Y43" s="326"/>
      <c r="Z43" s="324" t="str">
        <f t="shared" si="0"/>
        <v/>
      </c>
      <c r="AA43" s="325"/>
      <c r="AB43" s="325"/>
      <c r="AC43" s="325"/>
      <c r="AD43" s="325"/>
      <c r="AE43" s="326"/>
      <c r="AF43" s="317"/>
      <c r="AG43" s="317"/>
      <c r="AH43" s="317"/>
      <c r="AI43" s="317"/>
      <c r="AJ43" s="317"/>
      <c r="AK43" s="317"/>
      <c r="AL43" s="323"/>
    </row>
    <row r="44" spans="2:38" ht="20.25" customHeight="1" thickBot="1">
      <c r="B44" s="301"/>
      <c r="C44" s="89"/>
      <c r="D44" s="89"/>
      <c r="E44" s="312" t="s">
        <v>9</v>
      </c>
      <c r="F44" s="312"/>
      <c r="G44" s="312"/>
      <c r="H44" s="312"/>
      <c r="I44" s="312"/>
      <c r="J44" s="312"/>
      <c r="K44" s="312"/>
      <c r="L44" s="312"/>
      <c r="M44" s="312"/>
      <c r="N44" s="312"/>
      <c r="O44" s="313"/>
      <c r="P44" s="313"/>
      <c r="Q44" s="314"/>
      <c r="R44" s="314"/>
      <c r="S44" s="314"/>
      <c r="T44" s="327" t="str">
        <f>IF(SUM(T14:Y43)=0,"",SUM(T14:Y43))</f>
        <v/>
      </c>
      <c r="U44" s="328"/>
      <c r="V44" s="328"/>
      <c r="W44" s="328"/>
      <c r="X44" s="328"/>
      <c r="Y44" s="329"/>
      <c r="Z44" s="327" t="str">
        <f>IF(SUM(Z14:AE43)=0,"",SUM(Z14:AE43))</f>
        <v/>
      </c>
      <c r="AA44" s="328"/>
      <c r="AB44" s="328"/>
      <c r="AC44" s="328"/>
      <c r="AD44" s="328"/>
      <c r="AE44" s="329"/>
      <c r="AF44" s="300"/>
      <c r="AG44" s="153"/>
      <c r="AH44" s="153"/>
      <c r="AI44" s="153"/>
      <c r="AJ44" s="153"/>
      <c r="AK44" s="153"/>
      <c r="AL44" s="154"/>
    </row>
  </sheetData>
  <sheetProtection algorithmName="SHA-512" hashValue="XML6/0pBwCuJ5+rik2VkBRV4S3+XeVHyRr4fgS2aLrnUSlqHkUPBLSQUgy/H2tkrVwHZpR/br6YddmHALkeRlQ==" saltValue="EVKdfnDElJMbxPo+03iHFw==" spinCount="100000" sheet="1" objects="1"/>
  <protectedRanges>
    <protectedRange sqref="AK1 E11 AA11 B14:Y43 AF14:AL43" name="範囲1_2"/>
  </protectedRanges>
  <mergeCells count="243">
    <mergeCell ref="Z44:AE44"/>
    <mergeCell ref="T36:Y36"/>
    <mergeCell ref="T37:Y37"/>
    <mergeCell ref="T38:Y38"/>
    <mergeCell ref="T39:Y39"/>
    <mergeCell ref="T40:Y40"/>
    <mergeCell ref="T41:Y41"/>
    <mergeCell ref="T42:Y42"/>
    <mergeCell ref="T43:Y43"/>
    <mergeCell ref="T44:Y44"/>
    <mergeCell ref="AF9:AL9"/>
    <mergeCell ref="AG2:AM2"/>
    <mergeCell ref="Z36:AE36"/>
    <mergeCell ref="Z37:AE37"/>
    <mergeCell ref="Z38:AE38"/>
    <mergeCell ref="Z39:AE39"/>
    <mergeCell ref="Z40:AE40"/>
    <mergeCell ref="Z41:AE41"/>
    <mergeCell ref="Z42:AE42"/>
    <mergeCell ref="AF37:AL37"/>
    <mergeCell ref="AF38:AL38"/>
    <mergeCell ref="AF41:AL41"/>
    <mergeCell ref="AF33:AL33"/>
    <mergeCell ref="AF34:AL34"/>
    <mergeCell ref="AF31:AL31"/>
    <mergeCell ref="AF27:AL27"/>
    <mergeCell ref="AF28:AL28"/>
    <mergeCell ref="AF23:AL23"/>
    <mergeCell ref="AF43:AL43"/>
    <mergeCell ref="E42:N42"/>
    <mergeCell ref="O42:P42"/>
    <mergeCell ref="Q42:S42"/>
    <mergeCell ref="AF42:AL42"/>
    <mergeCell ref="E39:N39"/>
    <mergeCell ref="O39:P39"/>
    <mergeCell ref="Q39:S39"/>
    <mergeCell ref="AF39:AL39"/>
    <mergeCell ref="E40:N40"/>
    <mergeCell ref="O40:P40"/>
    <mergeCell ref="Q40:S40"/>
    <mergeCell ref="AF40:AL40"/>
    <mergeCell ref="Z43:AE43"/>
    <mergeCell ref="B33:D33"/>
    <mergeCell ref="B34:D34"/>
    <mergeCell ref="B39:D39"/>
    <mergeCell ref="B42:D42"/>
    <mergeCell ref="B40:D40"/>
    <mergeCell ref="O36:P36"/>
    <mergeCell ref="Q36:S36"/>
    <mergeCell ref="O37:P37"/>
    <mergeCell ref="Q37:S37"/>
    <mergeCell ref="O38:P38"/>
    <mergeCell ref="Q38:S38"/>
    <mergeCell ref="E34:N34"/>
    <mergeCell ref="Q33:S33"/>
    <mergeCell ref="Q34:S34"/>
    <mergeCell ref="Q35:S35"/>
    <mergeCell ref="O35:P35"/>
    <mergeCell ref="E35:N35"/>
    <mergeCell ref="E44:N44"/>
    <mergeCell ref="O44:S44"/>
    <mergeCell ref="E38:N38"/>
    <mergeCell ref="E31:N31"/>
    <mergeCell ref="E27:N27"/>
    <mergeCell ref="E23:N23"/>
    <mergeCell ref="B41:D41"/>
    <mergeCell ref="E41:N41"/>
    <mergeCell ref="O41:P41"/>
    <mergeCell ref="Q41:S41"/>
    <mergeCell ref="E43:N43"/>
    <mergeCell ref="O43:P43"/>
    <mergeCell ref="Q43:S43"/>
    <mergeCell ref="B44:D44"/>
    <mergeCell ref="O26:P26"/>
    <mergeCell ref="B35:D35"/>
    <mergeCell ref="B36:D36"/>
    <mergeCell ref="B37:D37"/>
    <mergeCell ref="B38:D38"/>
    <mergeCell ref="B43:D43"/>
    <mergeCell ref="B29:D29"/>
    <mergeCell ref="B30:D30"/>
    <mergeCell ref="B31:D31"/>
    <mergeCell ref="B32:D32"/>
    <mergeCell ref="AF44:AL44"/>
    <mergeCell ref="B13:D13"/>
    <mergeCell ref="B14:D14"/>
    <mergeCell ref="B15:D15"/>
    <mergeCell ref="B16:D16"/>
    <mergeCell ref="B25:D25"/>
    <mergeCell ref="B26:D26"/>
    <mergeCell ref="B27:D27"/>
    <mergeCell ref="B28:D28"/>
    <mergeCell ref="B17:D17"/>
    <mergeCell ref="B18:D18"/>
    <mergeCell ref="B19:D19"/>
    <mergeCell ref="B20:D20"/>
    <mergeCell ref="B21:D21"/>
    <mergeCell ref="B22:D22"/>
    <mergeCell ref="E37:N37"/>
    <mergeCell ref="B23:D23"/>
    <mergeCell ref="B24:D24"/>
    <mergeCell ref="O33:P33"/>
    <mergeCell ref="O34:P34"/>
    <mergeCell ref="AF35:AL35"/>
    <mergeCell ref="E36:N36"/>
    <mergeCell ref="AF36:AL36"/>
    <mergeCell ref="E33:N33"/>
    <mergeCell ref="E32:N32"/>
    <mergeCell ref="AF32:AL32"/>
    <mergeCell ref="O32:P32"/>
    <mergeCell ref="Q32:S32"/>
    <mergeCell ref="Z31:AE31"/>
    <mergeCell ref="Z32:AE32"/>
    <mergeCell ref="Z33:AE33"/>
    <mergeCell ref="Z34:AE34"/>
    <mergeCell ref="Z35:AE35"/>
    <mergeCell ref="T31:Y31"/>
    <mergeCell ref="T32:Y32"/>
    <mergeCell ref="T33:Y33"/>
    <mergeCell ref="T34:Y34"/>
    <mergeCell ref="T35:Y35"/>
    <mergeCell ref="E29:N29"/>
    <mergeCell ref="AF29:AL29"/>
    <mergeCell ref="E30:N30"/>
    <mergeCell ref="AF30:AL30"/>
    <mergeCell ref="O29:P29"/>
    <mergeCell ref="Q29:S29"/>
    <mergeCell ref="O30:P30"/>
    <mergeCell ref="Q30:S30"/>
    <mergeCell ref="O31:P31"/>
    <mergeCell ref="Q31:S31"/>
    <mergeCell ref="Z29:AE29"/>
    <mergeCell ref="Z30:AE30"/>
    <mergeCell ref="T29:Y29"/>
    <mergeCell ref="T30:Y30"/>
    <mergeCell ref="E25:N25"/>
    <mergeCell ref="AF25:AL25"/>
    <mergeCell ref="E26:N26"/>
    <mergeCell ref="AF26:AL26"/>
    <mergeCell ref="Q27:S27"/>
    <mergeCell ref="O28:P28"/>
    <mergeCell ref="Q28:S28"/>
    <mergeCell ref="O25:P25"/>
    <mergeCell ref="Q25:S25"/>
    <mergeCell ref="E28:N28"/>
    <mergeCell ref="Q26:S26"/>
    <mergeCell ref="O27:P27"/>
    <mergeCell ref="Z25:AE25"/>
    <mergeCell ref="Z26:AE26"/>
    <mergeCell ref="Z27:AE27"/>
    <mergeCell ref="Z28:AE28"/>
    <mergeCell ref="T25:Y25"/>
    <mergeCell ref="T26:Y26"/>
    <mergeCell ref="T27:Y27"/>
    <mergeCell ref="T28:Y28"/>
    <mergeCell ref="E24:N24"/>
    <mergeCell ref="AF24:AL24"/>
    <mergeCell ref="E21:N21"/>
    <mergeCell ref="AF21:AL21"/>
    <mergeCell ref="E22:N22"/>
    <mergeCell ref="AF22:AL22"/>
    <mergeCell ref="O21:P21"/>
    <mergeCell ref="Q21:S21"/>
    <mergeCell ref="Q22:S22"/>
    <mergeCell ref="O23:P23"/>
    <mergeCell ref="Q23:S23"/>
    <mergeCell ref="O24:P24"/>
    <mergeCell ref="Q24:S24"/>
    <mergeCell ref="O22:P22"/>
    <mergeCell ref="T21:Y21"/>
    <mergeCell ref="T22:Y22"/>
    <mergeCell ref="T23:Y23"/>
    <mergeCell ref="Z21:AE21"/>
    <mergeCell ref="Z22:AE22"/>
    <mergeCell ref="Z23:AE23"/>
    <mergeCell ref="Z24:AE24"/>
    <mergeCell ref="T24:Y24"/>
    <mergeCell ref="E19:N19"/>
    <mergeCell ref="AF19:AL19"/>
    <mergeCell ref="E20:N20"/>
    <mergeCell ref="AF20:AL20"/>
    <mergeCell ref="E17:N17"/>
    <mergeCell ref="AF17:AL17"/>
    <mergeCell ref="AF18:AL18"/>
    <mergeCell ref="Q17:S17"/>
    <mergeCell ref="Q18:S18"/>
    <mergeCell ref="Q19:S19"/>
    <mergeCell ref="O20:P20"/>
    <mergeCell ref="Q20:S20"/>
    <mergeCell ref="E18:N18"/>
    <mergeCell ref="O17:P17"/>
    <mergeCell ref="O18:P18"/>
    <mergeCell ref="O19:P19"/>
    <mergeCell ref="Z17:AE17"/>
    <mergeCell ref="Z18:AE18"/>
    <mergeCell ref="T17:Y17"/>
    <mergeCell ref="T18:Y18"/>
    <mergeCell ref="T19:Y19"/>
    <mergeCell ref="T20:Y20"/>
    <mergeCell ref="Z19:AE19"/>
    <mergeCell ref="Z20:AE20"/>
    <mergeCell ref="E15:N15"/>
    <mergeCell ref="AF15:AL15"/>
    <mergeCell ref="E16:N16"/>
    <mergeCell ref="AF16:AL16"/>
    <mergeCell ref="E14:N14"/>
    <mergeCell ref="AF14:AL14"/>
    <mergeCell ref="O14:P14"/>
    <mergeCell ref="Q14:S14"/>
    <mergeCell ref="O15:P15"/>
    <mergeCell ref="Q15:S15"/>
    <mergeCell ref="O16:P16"/>
    <mergeCell ref="Q16:S16"/>
    <mergeCell ref="T14:Y14"/>
    <mergeCell ref="Z14:AE14"/>
    <mergeCell ref="Z15:AE15"/>
    <mergeCell ref="Z16:AE16"/>
    <mergeCell ref="T15:Y15"/>
    <mergeCell ref="T16:Y16"/>
    <mergeCell ref="A4:A5"/>
    <mergeCell ref="A10:A11"/>
    <mergeCell ref="E13:N13"/>
    <mergeCell ref="O13:S13"/>
    <mergeCell ref="T13:Y13"/>
    <mergeCell ref="Z13:AE13"/>
    <mergeCell ref="AF13:AL13"/>
    <mergeCell ref="B1:K1"/>
    <mergeCell ref="B11:D11"/>
    <mergeCell ref="B9:J9"/>
    <mergeCell ref="K9:V9"/>
    <mergeCell ref="E11:V11"/>
    <mergeCell ref="AA11:AD11"/>
    <mergeCell ref="AA4:AD4"/>
    <mergeCell ref="AE4:AL4"/>
    <mergeCell ref="AA5:AD5"/>
    <mergeCell ref="AE5:AL5"/>
    <mergeCell ref="AA6:AD6"/>
    <mergeCell ref="AE6:AL6"/>
    <mergeCell ref="AA7:AD7"/>
    <mergeCell ref="AE7:AI7"/>
    <mergeCell ref="AA8:AD8"/>
    <mergeCell ref="AE8:AI8"/>
    <mergeCell ref="AA9:AD9"/>
  </mergeCells>
  <phoneticPr fontId="1"/>
  <conditionalFormatting sqref="B14:Y43 AF14:AL43">
    <cfRule type="containsBlanks" dxfId="37" priority="4">
      <formula>LEN(TRIM(B14))=0</formula>
    </cfRule>
  </conditionalFormatting>
  <conditionalFormatting sqref="AA11:AD11 E11:V11">
    <cfRule type="timePeriod" dxfId="36" priority="3" timePeriod="yesterday">
      <formula>FLOOR(E11,1)=TODAY()-1</formula>
    </cfRule>
  </conditionalFormatting>
  <conditionalFormatting sqref="E11:V11 AA11:AD11">
    <cfRule type="containsBlanks" dxfId="35" priority="2">
      <formula>LEN(TRIM(E11))=0</formula>
    </cfRule>
  </conditionalFormatting>
  <conditionalFormatting sqref="AK1">
    <cfRule type="containsBlanks" dxfId="34" priority="1">
      <formula>LEN(TRIM(AK1))=0</formula>
    </cfRule>
  </conditionalFormatting>
  <dataValidations count="1">
    <dataValidation type="list" allowBlank="1" showInputMessage="1" sqref="Q14:S43" xr:uid="{95DD5B6E-E9F9-4D44-86DC-87CEA084DCE7}">
      <formula1>"式,人工,日,個,箇所,ｍ,㎡,"</formula1>
    </dataValidation>
  </dataValidations>
  <printOptions horizontalCentered="1" verticalCentered="1"/>
  <pageMargins left="0.70866141732283472" right="0.11811023622047245" top="0.39370078740157483" bottom="0.23622047244094491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請求書(見本)</vt:lpstr>
      <vt:lpstr>請求書 1(表紙)</vt:lpstr>
      <vt:lpstr>請求書 2</vt:lpstr>
      <vt:lpstr>請求書3</vt:lpstr>
      <vt:lpstr>請求書 4</vt:lpstr>
      <vt:lpstr>請負明細書(請負契約時)</vt:lpstr>
      <vt:lpstr>明細書(常用契約時)</vt:lpstr>
      <vt:lpstr>'請求書 1(表紙)'!Print_Area</vt:lpstr>
      <vt:lpstr>'請求書 2'!Print_Area</vt:lpstr>
      <vt:lpstr>'請求書 4'!Print_Area</vt:lpstr>
      <vt:lpstr>'請求書(見本)'!Print_Area</vt:lpstr>
      <vt:lpstr>請求書3!Print_Area</vt:lpstr>
      <vt:lpstr>'請負明細書(請負契約時)'!Print_Area</vt:lpstr>
      <vt:lpstr>'明細書(常用契約時)'!Print_Area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イズミ株式会社　指定請求書</dc:title>
  <dc:creator>イズミ株式会社　平野</dc:creator>
  <cp:lastModifiedBy>y-shimaya</cp:lastModifiedBy>
  <cp:lastPrinted>2023-11-17T07:22:09Z</cp:lastPrinted>
  <dcterms:created xsi:type="dcterms:W3CDTF">2014-04-21T07:56:46Z</dcterms:created>
  <dcterms:modified xsi:type="dcterms:W3CDTF">2024-01-09T05:03:02Z</dcterms:modified>
</cp:coreProperties>
</file>